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192.168.5.13\vol_filer\datagrp\Projekte\Doppik\03_Teilprojekte\TP2_Fachkonzepte Doppik\31_weitere_Arbeitshilfen\Kollekten BB\"/>
    </mc:Choice>
  </mc:AlternateContent>
  <xr:revisionPtr revIDLastSave="0" documentId="13_ncr:1_{2ED94A3E-5D2D-4FFC-AA1A-D6232B7D871E}" xr6:coauthVersionLast="36" xr6:coauthVersionMax="36" xr10:uidLastSave="{00000000-0000-0000-0000-000000000000}"/>
  <bookViews>
    <workbookView xWindow="0" yWindow="0" windowWidth="23040" windowHeight="8196" tabRatio="913" firstSheet="2" activeTab="2" xr2:uid="{E9272968-F1EB-4C30-AF83-3A0AB964A70A}"/>
  </bookViews>
  <sheets>
    <sheet name="Dekanate" sheetId="21" state="hidden" r:id="rId1"/>
    <sheet name="Kirchengemeinden" sheetId="22" state="hidden" r:id="rId2"/>
    <sheet name="Kollektenübersicht" sheetId="4" r:id="rId3"/>
    <sheet name="Bestandsermittlung Abrechnung" sheetId="17" r:id="rId4"/>
    <sheet name="Eingabe Zweckbestimmungen" sheetId="7" r:id="rId5"/>
    <sheet name="Nebenrechnung" sheetId="19" state="hidden" r:id="rId6"/>
    <sheet name="Anfangsbestände" sheetId="15" r:id="rId7"/>
    <sheet name="Kollektenbons" sheetId="18" r:id="rId8"/>
    <sheet name="Bestandsübersicht" sheetId="13" r:id="rId9"/>
  </sheets>
  <definedNames>
    <definedName name="_xlnm._FilterDatabase" localSheetId="0" hidden="1">Dekanate!$A$1:$H$1050</definedName>
    <definedName name="_xlnm._FilterDatabase" localSheetId="4" hidden="1">'Eingabe Zweckbestimmungen'!$J$1:$L$151</definedName>
    <definedName name="Alzey_Wöllstein">Kirchengemeinden!$A$2:$A$59</definedName>
    <definedName name="an_der_Dill">Kirchengemeinden!$S$2:$S$37</definedName>
    <definedName name="an_der_Lahn">Kirchengemeinden!$T$2:$T$41</definedName>
    <definedName name="Bergstraße">Kirchengemeinden!$J$2:$J$45</definedName>
    <definedName name="Biedenkopf_Gladenbach">Kirchengemeinden!$R$2:$R$48</definedName>
    <definedName name="Büdinger_Land">Kirchengemeinden!$G$2:$G$77</definedName>
    <definedName name="Darmstadt">Kirchengemeinden!$N$2:$N$38</definedName>
    <definedName name="Dreieich_Rodgau">Kirchengemeinden!$O$2:$O$30</definedName>
    <definedName name="_xlnm.Print_Area" localSheetId="8">Bestandsübersicht!$A$1:$H$177</definedName>
    <definedName name="_xlnm.Print_Area" localSheetId="2">Kollektenübersicht!$A$1:$Q$116</definedName>
    <definedName name="_xlnm.Print_Titles" localSheetId="7">Kollektenbons!$1:$9</definedName>
    <definedName name="Freie">'Eingabe Zweckbestimmungen'!#REF!</definedName>
    <definedName name="Freie_weiterzuleitden_Kollekten">'Eingabe Zweckbestimmungen'!#REF!</definedName>
    <definedName name="Gießen">Kirchengemeinden!$M$2:$M$30</definedName>
    <definedName name="Gießener_Land">Kirchengemeinden!$K$2:$K$67</definedName>
    <definedName name="Groß_Gerau_Rüsselsheim">Kirchengemeinden!$I$2:$I$41</definedName>
    <definedName name="Hochtaunus">Kirchengemeinden!$E$2:$E$31</definedName>
    <definedName name="Ingelheim_Oppenheim">Kirchengemeinden!$B$2:$B$42</definedName>
    <definedName name="Kategoriebestimmung">'Eingabe Zweckbestimmungen'!#REF!</definedName>
    <definedName name="Kronberg">Kirchengemeinden!$F$2:$F$31</definedName>
    <definedName name="Mainz">Kirchengemeinden!$C$2:$C$22</definedName>
    <definedName name="Nassau_Nord">Dekanate!$Q$2:$Q$4</definedName>
    <definedName name="Nassauer_Land">Kirchengemeinden!$U$2:$U$45</definedName>
    <definedName name="Oberhessen">Dekanate!$O$2:$O$4</definedName>
    <definedName name="Oberursel">Dekanate!$L$2:$L$3</definedName>
    <definedName name="Odenwald">Kirchengemeinden!$P$2:$P$22</definedName>
    <definedName name="Rhein_Lahn_Westerwald">Dekanate!$R$2:$R$3</definedName>
    <definedName name="Rheingau_Taunus">Kirchengemeinden!$W$2:$W$51</definedName>
    <definedName name="Rheinhessen">Dekanate!$K$2:$K$5</definedName>
    <definedName name="Starkenburg_Ost">Dekanate!$P$2:$P$5</definedName>
    <definedName name="Starkenburg_West">Dekanate!$N$2:$N$3</definedName>
    <definedName name="Vogelsberg">Kirchengemeinden!$L$2:$L$77</definedName>
    <definedName name="Vorderer_Odenwald">Kirchengemeinden!$Q$2:$Q$38</definedName>
    <definedName name="Westerwald">Kirchengemeinden!$V$2:$V$28</definedName>
    <definedName name="Wetterau" localSheetId="1">Kirchengemeinden!$H$2:$H$50</definedName>
    <definedName name="Wetterau">Dekanate!$M$2:$M$3</definedName>
    <definedName name="Wiesbaden">Kirchengemeinden!$X$2:$X$46</definedName>
    <definedName name="Wiesbaden_Rheingau_Taunus">Dekanate!$S$2:$S$3</definedName>
    <definedName name="Worms_Wonnegau">Kirchengemeinden!$D$2:$D$36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7" l="1"/>
  <c r="J21" i="17"/>
  <c r="J20" i="17"/>
  <c r="J19" i="17"/>
  <c r="J15" i="17"/>
  <c r="J14" i="17"/>
  <c r="J13" i="17"/>
  <c r="J12" i="17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7" i="4"/>
  <c r="F1050" i="21" l="1"/>
  <c r="G1050" i="21" s="1"/>
  <c r="F1049" i="21"/>
  <c r="G1049" i="21" s="1"/>
  <c r="F1048" i="21"/>
  <c r="G1048" i="21" s="1"/>
  <c r="F1047" i="21"/>
  <c r="G1047" i="21" s="1"/>
  <c r="F1046" i="21"/>
  <c r="G1046" i="21" s="1"/>
  <c r="F1045" i="21"/>
  <c r="G1045" i="21" s="1"/>
  <c r="F1044" i="21"/>
  <c r="G1044" i="21" s="1"/>
  <c r="F1043" i="21"/>
  <c r="G1043" i="21" s="1"/>
  <c r="F1042" i="21"/>
  <c r="G1042" i="21" s="1"/>
  <c r="F1041" i="21"/>
  <c r="G1041" i="21" s="1"/>
  <c r="F1040" i="21"/>
  <c r="G1040" i="21" s="1"/>
  <c r="F1039" i="21"/>
  <c r="G1039" i="21" s="1"/>
  <c r="F1038" i="21"/>
  <c r="G1038" i="21" s="1"/>
  <c r="F1037" i="21"/>
  <c r="G1037" i="21" s="1"/>
  <c r="F1036" i="21"/>
  <c r="G1036" i="21" s="1"/>
  <c r="F1035" i="21"/>
  <c r="G1035" i="21" s="1"/>
  <c r="F1034" i="21"/>
  <c r="G1034" i="21" s="1"/>
  <c r="F1033" i="21"/>
  <c r="G1033" i="21" s="1"/>
  <c r="F1032" i="21"/>
  <c r="G1032" i="21" s="1"/>
  <c r="F1031" i="21"/>
  <c r="G1031" i="21" s="1"/>
  <c r="F1030" i="21"/>
  <c r="G1030" i="21" s="1"/>
  <c r="F1029" i="21"/>
  <c r="G1029" i="21" s="1"/>
  <c r="F1028" i="21"/>
  <c r="G1028" i="21" s="1"/>
  <c r="F1027" i="21"/>
  <c r="G1027" i="21" s="1"/>
  <c r="F1026" i="21"/>
  <c r="G1026" i="21" s="1"/>
  <c r="F1025" i="21"/>
  <c r="G1025" i="21" s="1"/>
  <c r="F1024" i="21"/>
  <c r="G1024" i="21" s="1"/>
  <c r="F1023" i="21"/>
  <c r="G1023" i="21" s="1"/>
  <c r="F1022" i="21"/>
  <c r="G1022" i="21" s="1"/>
  <c r="F1021" i="21"/>
  <c r="G1021" i="21" s="1"/>
  <c r="F1020" i="21"/>
  <c r="G1020" i="21" s="1"/>
  <c r="F1019" i="21"/>
  <c r="G1019" i="21" s="1"/>
  <c r="F1018" i="21"/>
  <c r="G1018" i="21" s="1"/>
  <c r="F1017" i="21"/>
  <c r="G1017" i="21" s="1"/>
  <c r="F1016" i="21"/>
  <c r="G1016" i="21" s="1"/>
  <c r="F1015" i="21"/>
  <c r="G1015" i="21" s="1"/>
  <c r="F1014" i="21"/>
  <c r="G1014" i="21" s="1"/>
  <c r="F1013" i="21"/>
  <c r="G1013" i="21" s="1"/>
  <c r="F1012" i="21"/>
  <c r="G1012" i="21" s="1"/>
  <c r="F1011" i="21"/>
  <c r="G1011" i="21" s="1"/>
  <c r="F1010" i="21"/>
  <c r="G1010" i="21" s="1"/>
  <c r="F1009" i="21"/>
  <c r="G1009" i="21" s="1"/>
  <c r="F1008" i="21"/>
  <c r="G1008" i="21" s="1"/>
  <c r="F1007" i="21"/>
  <c r="G1007" i="21" s="1"/>
  <c r="F1006" i="21"/>
  <c r="G1006" i="21" s="1"/>
  <c r="F1005" i="21"/>
  <c r="G1005" i="21" s="1"/>
  <c r="F1004" i="21"/>
  <c r="G1004" i="21" s="1"/>
  <c r="F1003" i="21"/>
  <c r="G1003" i="21" s="1"/>
  <c r="F1002" i="21"/>
  <c r="G1002" i="21" s="1"/>
  <c r="F1001" i="21"/>
  <c r="G1001" i="21" s="1"/>
  <c r="F1000" i="21"/>
  <c r="G1000" i="21" s="1"/>
  <c r="F999" i="21"/>
  <c r="G999" i="21" s="1"/>
  <c r="F998" i="21"/>
  <c r="G998" i="21" s="1"/>
  <c r="F997" i="21"/>
  <c r="G997" i="21" s="1"/>
  <c r="F996" i="21"/>
  <c r="G996" i="21" s="1"/>
  <c r="F995" i="21"/>
  <c r="G995" i="21" s="1"/>
  <c r="F994" i="21"/>
  <c r="G994" i="21" s="1"/>
  <c r="F993" i="21"/>
  <c r="G993" i="21" s="1"/>
  <c r="F992" i="21"/>
  <c r="G992" i="21" s="1"/>
  <c r="F991" i="21"/>
  <c r="G991" i="21" s="1"/>
  <c r="F990" i="21"/>
  <c r="G990" i="21" s="1"/>
  <c r="F989" i="21"/>
  <c r="G989" i="21" s="1"/>
  <c r="F988" i="21"/>
  <c r="G988" i="21" s="1"/>
  <c r="F987" i="21"/>
  <c r="G987" i="21" s="1"/>
  <c r="F986" i="21"/>
  <c r="G986" i="21" s="1"/>
  <c r="F985" i="21"/>
  <c r="G985" i="21" s="1"/>
  <c r="F984" i="21"/>
  <c r="G984" i="21" s="1"/>
  <c r="F983" i="21"/>
  <c r="G983" i="21" s="1"/>
  <c r="F982" i="21"/>
  <c r="G982" i="21" s="1"/>
  <c r="F981" i="21"/>
  <c r="G981" i="21" s="1"/>
  <c r="F980" i="21"/>
  <c r="G980" i="21" s="1"/>
  <c r="F979" i="21"/>
  <c r="G979" i="21" s="1"/>
  <c r="F978" i="21"/>
  <c r="G978" i="21" s="1"/>
  <c r="F977" i="21"/>
  <c r="G977" i="21" s="1"/>
  <c r="F976" i="21"/>
  <c r="G976" i="21" s="1"/>
  <c r="F975" i="21"/>
  <c r="G975" i="21" s="1"/>
  <c r="F974" i="21"/>
  <c r="G974" i="21" s="1"/>
  <c r="F973" i="21"/>
  <c r="G973" i="21" s="1"/>
  <c r="F972" i="21"/>
  <c r="G972" i="21" s="1"/>
  <c r="F971" i="21"/>
  <c r="G971" i="21" s="1"/>
  <c r="F970" i="21"/>
  <c r="G970" i="21" s="1"/>
  <c r="F969" i="21"/>
  <c r="G969" i="21" s="1"/>
  <c r="F968" i="21"/>
  <c r="G968" i="21" s="1"/>
  <c r="F967" i="21"/>
  <c r="G967" i="21" s="1"/>
  <c r="F966" i="21"/>
  <c r="G966" i="21" s="1"/>
  <c r="F965" i="21"/>
  <c r="G965" i="21" s="1"/>
  <c r="F964" i="21"/>
  <c r="G964" i="21" s="1"/>
  <c r="F963" i="21"/>
  <c r="G963" i="21" s="1"/>
  <c r="F962" i="21"/>
  <c r="G962" i="21" s="1"/>
  <c r="F961" i="21"/>
  <c r="G961" i="21" s="1"/>
  <c r="F960" i="21"/>
  <c r="G960" i="21" s="1"/>
  <c r="F959" i="21"/>
  <c r="G959" i="21" s="1"/>
  <c r="F958" i="21"/>
  <c r="G958" i="21" s="1"/>
  <c r="F957" i="21"/>
  <c r="G957" i="21" s="1"/>
  <c r="F956" i="21"/>
  <c r="G956" i="21" s="1"/>
  <c r="F955" i="21"/>
  <c r="G955" i="21" s="1"/>
  <c r="F954" i="21"/>
  <c r="G954" i="21" s="1"/>
  <c r="F953" i="21"/>
  <c r="G953" i="21" s="1"/>
  <c r="F952" i="21"/>
  <c r="G952" i="21" s="1"/>
  <c r="F951" i="21"/>
  <c r="G951" i="21" s="1"/>
  <c r="F950" i="21"/>
  <c r="G950" i="21" s="1"/>
  <c r="F949" i="21"/>
  <c r="G949" i="21" s="1"/>
  <c r="F948" i="21"/>
  <c r="G948" i="21" s="1"/>
  <c r="F947" i="21"/>
  <c r="G947" i="21" s="1"/>
  <c r="F946" i="21"/>
  <c r="G946" i="21" s="1"/>
  <c r="F945" i="21"/>
  <c r="G945" i="21" s="1"/>
  <c r="F944" i="21"/>
  <c r="G944" i="21" s="1"/>
  <c r="F943" i="21"/>
  <c r="G943" i="21" s="1"/>
  <c r="F942" i="21"/>
  <c r="G942" i="21" s="1"/>
  <c r="F941" i="21"/>
  <c r="G941" i="21" s="1"/>
  <c r="F940" i="21"/>
  <c r="G940" i="21" s="1"/>
  <c r="F939" i="21"/>
  <c r="G939" i="21" s="1"/>
  <c r="F938" i="21"/>
  <c r="G938" i="21" s="1"/>
  <c r="F937" i="21"/>
  <c r="G937" i="21" s="1"/>
  <c r="F936" i="21"/>
  <c r="G936" i="21" s="1"/>
  <c r="F935" i="21"/>
  <c r="G935" i="21" s="1"/>
  <c r="F934" i="21"/>
  <c r="G934" i="21" s="1"/>
  <c r="F933" i="21"/>
  <c r="G933" i="21" s="1"/>
  <c r="F932" i="21"/>
  <c r="G932" i="21" s="1"/>
  <c r="F931" i="21"/>
  <c r="G931" i="21" s="1"/>
  <c r="F930" i="21"/>
  <c r="G930" i="21" s="1"/>
  <c r="F929" i="21"/>
  <c r="G929" i="21" s="1"/>
  <c r="F928" i="21"/>
  <c r="G928" i="21" s="1"/>
  <c r="F927" i="21"/>
  <c r="G927" i="21" s="1"/>
  <c r="F926" i="21"/>
  <c r="G926" i="21" s="1"/>
  <c r="F925" i="21"/>
  <c r="G925" i="21" s="1"/>
  <c r="F924" i="21"/>
  <c r="G924" i="21" s="1"/>
  <c r="F923" i="21"/>
  <c r="G923" i="21" s="1"/>
  <c r="F922" i="21"/>
  <c r="G922" i="21" s="1"/>
  <c r="F921" i="21"/>
  <c r="G921" i="21" s="1"/>
  <c r="F920" i="21"/>
  <c r="G920" i="21" s="1"/>
  <c r="F919" i="21"/>
  <c r="G919" i="21" s="1"/>
  <c r="F918" i="21"/>
  <c r="G918" i="21" s="1"/>
  <c r="F917" i="21"/>
  <c r="G917" i="21" s="1"/>
  <c r="F916" i="21"/>
  <c r="G916" i="21" s="1"/>
  <c r="F915" i="21"/>
  <c r="G915" i="21" s="1"/>
  <c r="F914" i="21"/>
  <c r="G914" i="21" s="1"/>
  <c r="F913" i="21"/>
  <c r="G913" i="21" s="1"/>
  <c r="F912" i="21"/>
  <c r="G912" i="21" s="1"/>
  <c r="F911" i="21"/>
  <c r="G911" i="21" s="1"/>
  <c r="F910" i="21"/>
  <c r="G910" i="21" s="1"/>
  <c r="F909" i="21"/>
  <c r="G909" i="21" s="1"/>
  <c r="F908" i="21"/>
  <c r="G908" i="21" s="1"/>
  <c r="F907" i="21"/>
  <c r="G907" i="21" s="1"/>
  <c r="F906" i="21"/>
  <c r="G906" i="21" s="1"/>
  <c r="F905" i="21"/>
  <c r="G905" i="21" s="1"/>
  <c r="F904" i="21"/>
  <c r="G904" i="21" s="1"/>
  <c r="F903" i="21"/>
  <c r="G903" i="21" s="1"/>
  <c r="F902" i="21"/>
  <c r="G902" i="21" s="1"/>
  <c r="F901" i="21"/>
  <c r="G901" i="21" s="1"/>
  <c r="F900" i="21"/>
  <c r="G900" i="21" s="1"/>
  <c r="F899" i="21"/>
  <c r="G899" i="21" s="1"/>
  <c r="F898" i="21"/>
  <c r="G898" i="21" s="1"/>
  <c r="F897" i="21"/>
  <c r="G897" i="21" s="1"/>
  <c r="F896" i="21"/>
  <c r="G896" i="21" s="1"/>
  <c r="F895" i="21"/>
  <c r="G895" i="21" s="1"/>
  <c r="F894" i="21"/>
  <c r="G894" i="21" s="1"/>
  <c r="F893" i="21"/>
  <c r="G893" i="21" s="1"/>
  <c r="F892" i="21"/>
  <c r="G892" i="21" s="1"/>
  <c r="F891" i="21"/>
  <c r="G891" i="21" s="1"/>
  <c r="F890" i="21"/>
  <c r="G890" i="21" s="1"/>
  <c r="F889" i="21"/>
  <c r="G889" i="21" s="1"/>
  <c r="F888" i="21"/>
  <c r="G888" i="21" s="1"/>
  <c r="F887" i="21"/>
  <c r="G887" i="21" s="1"/>
  <c r="F886" i="21"/>
  <c r="G886" i="21" s="1"/>
  <c r="F885" i="21"/>
  <c r="G885" i="21" s="1"/>
  <c r="F884" i="21"/>
  <c r="G884" i="21" s="1"/>
  <c r="F883" i="21"/>
  <c r="G883" i="21" s="1"/>
  <c r="F882" i="21"/>
  <c r="G882" i="21" s="1"/>
  <c r="F881" i="21"/>
  <c r="G881" i="21" s="1"/>
  <c r="F880" i="21"/>
  <c r="G880" i="21" s="1"/>
  <c r="F879" i="21"/>
  <c r="G879" i="21" s="1"/>
  <c r="F878" i="21"/>
  <c r="G878" i="21" s="1"/>
  <c r="F877" i="21"/>
  <c r="G877" i="21" s="1"/>
  <c r="F876" i="21"/>
  <c r="G876" i="21" s="1"/>
  <c r="F875" i="21"/>
  <c r="G875" i="21" s="1"/>
  <c r="F874" i="21"/>
  <c r="G874" i="21" s="1"/>
  <c r="F873" i="21"/>
  <c r="G873" i="21" s="1"/>
  <c r="F872" i="21"/>
  <c r="G872" i="21" s="1"/>
  <c r="F871" i="21"/>
  <c r="G871" i="21" s="1"/>
  <c r="F870" i="21"/>
  <c r="G870" i="21" s="1"/>
  <c r="F869" i="21"/>
  <c r="G869" i="21" s="1"/>
  <c r="F868" i="21"/>
  <c r="G868" i="21" s="1"/>
  <c r="F867" i="21"/>
  <c r="G867" i="21" s="1"/>
  <c r="F866" i="21"/>
  <c r="G866" i="21" s="1"/>
  <c r="F865" i="21"/>
  <c r="G865" i="21" s="1"/>
  <c r="F864" i="21"/>
  <c r="G864" i="21" s="1"/>
  <c r="F863" i="21"/>
  <c r="G863" i="21" s="1"/>
  <c r="F862" i="21"/>
  <c r="G862" i="21" s="1"/>
  <c r="F861" i="21"/>
  <c r="G861" i="21" s="1"/>
  <c r="F860" i="21"/>
  <c r="G860" i="21" s="1"/>
  <c r="F859" i="21"/>
  <c r="G859" i="21" s="1"/>
  <c r="F858" i="21"/>
  <c r="G858" i="21" s="1"/>
  <c r="F857" i="21"/>
  <c r="G857" i="21" s="1"/>
  <c r="F856" i="21"/>
  <c r="G856" i="21" s="1"/>
  <c r="F855" i="21"/>
  <c r="G855" i="21" s="1"/>
  <c r="F854" i="21"/>
  <c r="G854" i="21" s="1"/>
  <c r="F853" i="21"/>
  <c r="G853" i="21" s="1"/>
  <c r="F852" i="21"/>
  <c r="G852" i="21" s="1"/>
  <c r="F851" i="21"/>
  <c r="G851" i="21" s="1"/>
  <c r="F850" i="21"/>
  <c r="G850" i="21" s="1"/>
  <c r="F849" i="21"/>
  <c r="G849" i="21" s="1"/>
  <c r="F848" i="21"/>
  <c r="G848" i="21" s="1"/>
  <c r="F847" i="21"/>
  <c r="G847" i="21" s="1"/>
  <c r="F846" i="21"/>
  <c r="G846" i="21" s="1"/>
  <c r="F845" i="21"/>
  <c r="G845" i="21" s="1"/>
  <c r="F844" i="21"/>
  <c r="G844" i="21" s="1"/>
  <c r="F843" i="21"/>
  <c r="G843" i="21" s="1"/>
  <c r="F842" i="21"/>
  <c r="G842" i="21" s="1"/>
  <c r="F841" i="21"/>
  <c r="G841" i="21" s="1"/>
  <c r="F840" i="21"/>
  <c r="G840" i="21" s="1"/>
  <c r="F839" i="21"/>
  <c r="G839" i="21" s="1"/>
  <c r="F838" i="21"/>
  <c r="G838" i="21" s="1"/>
  <c r="F837" i="21"/>
  <c r="G837" i="21" s="1"/>
  <c r="F836" i="21"/>
  <c r="G836" i="21" s="1"/>
  <c r="F835" i="21"/>
  <c r="G835" i="21" s="1"/>
  <c r="F834" i="21"/>
  <c r="G834" i="21" s="1"/>
  <c r="F833" i="21"/>
  <c r="G833" i="21" s="1"/>
  <c r="F832" i="21"/>
  <c r="G832" i="21" s="1"/>
  <c r="F831" i="21"/>
  <c r="G831" i="21" s="1"/>
  <c r="F830" i="21"/>
  <c r="G830" i="21" s="1"/>
  <c r="F829" i="21"/>
  <c r="G829" i="21" s="1"/>
  <c r="F828" i="21"/>
  <c r="G828" i="21" s="1"/>
  <c r="F827" i="21"/>
  <c r="G827" i="21" s="1"/>
  <c r="F826" i="21"/>
  <c r="G826" i="21" s="1"/>
  <c r="F825" i="21"/>
  <c r="G825" i="21" s="1"/>
  <c r="F824" i="21"/>
  <c r="G824" i="21" s="1"/>
  <c r="F823" i="21"/>
  <c r="G823" i="21" s="1"/>
  <c r="F822" i="21"/>
  <c r="G822" i="21" s="1"/>
  <c r="F821" i="21"/>
  <c r="G821" i="21" s="1"/>
  <c r="F820" i="21"/>
  <c r="G820" i="21" s="1"/>
  <c r="F819" i="21"/>
  <c r="G819" i="21" s="1"/>
  <c r="F818" i="21"/>
  <c r="G818" i="21" s="1"/>
  <c r="F817" i="21"/>
  <c r="G817" i="21" s="1"/>
  <c r="F816" i="21"/>
  <c r="G816" i="21" s="1"/>
  <c r="F815" i="21"/>
  <c r="G815" i="21" s="1"/>
  <c r="F814" i="21"/>
  <c r="G814" i="21" s="1"/>
  <c r="F813" i="21"/>
  <c r="G813" i="21" s="1"/>
  <c r="F812" i="21"/>
  <c r="G812" i="21" s="1"/>
  <c r="F811" i="21"/>
  <c r="G811" i="21" s="1"/>
  <c r="F810" i="21"/>
  <c r="G810" i="21" s="1"/>
  <c r="F809" i="21"/>
  <c r="G809" i="21" s="1"/>
  <c r="F808" i="21"/>
  <c r="G808" i="21" s="1"/>
  <c r="F807" i="21"/>
  <c r="G807" i="21" s="1"/>
  <c r="F806" i="21"/>
  <c r="G806" i="21" s="1"/>
  <c r="F805" i="21"/>
  <c r="G805" i="21" s="1"/>
  <c r="F804" i="21"/>
  <c r="G804" i="21" s="1"/>
  <c r="F803" i="21"/>
  <c r="G803" i="21" s="1"/>
  <c r="F802" i="21"/>
  <c r="G802" i="21" s="1"/>
  <c r="F801" i="21"/>
  <c r="G801" i="21" s="1"/>
  <c r="F800" i="21"/>
  <c r="G800" i="21" s="1"/>
  <c r="F799" i="21"/>
  <c r="G799" i="21" s="1"/>
  <c r="F798" i="21"/>
  <c r="G798" i="21" s="1"/>
  <c r="F797" i="21"/>
  <c r="G797" i="21" s="1"/>
  <c r="F796" i="21"/>
  <c r="G796" i="21" s="1"/>
  <c r="F795" i="21"/>
  <c r="G795" i="21" s="1"/>
  <c r="F794" i="21"/>
  <c r="G794" i="21" s="1"/>
  <c r="F793" i="21"/>
  <c r="G793" i="21" s="1"/>
  <c r="F792" i="21"/>
  <c r="G792" i="21" s="1"/>
  <c r="F791" i="21"/>
  <c r="G791" i="21" s="1"/>
  <c r="F790" i="21"/>
  <c r="G790" i="21" s="1"/>
  <c r="F789" i="21"/>
  <c r="G789" i="21" s="1"/>
  <c r="F788" i="21"/>
  <c r="G788" i="21" s="1"/>
  <c r="F787" i="21"/>
  <c r="G787" i="21" s="1"/>
  <c r="F786" i="21"/>
  <c r="G786" i="21" s="1"/>
  <c r="F785" i="21"/>
  <c r="G785" i="21" s="1"/>
  <c r="F784" i="21"/>
  <c r="G784" i="21" s="1"/>
  <c r="F783" i="21"/>
  <c r="G783" i="21" s="1"/>
  <c r="F782" i="21"/>
  <c r="G782" i="21" s="1"/>
  <c r="F781" i="21"/>
  <c r="G781" i="21" s="1"/>
  <c r="F780" i="21"/>
  <c r="G780" i="21" s="1"/>
  <c r="F779" i="21"/>
  <c r="G779" i="21" s="1"/>
  <c r="F778" i="21"/>
  <c r="G778" i="21" s="1"/>
  <c r="F777" i="21"/>
  <c r="G777" i="21" s="1"/>
  <c r="F776" i="21"/>
  <c r="G776" i="21" s="1"/>
  <c r="F775" i="21"/>
  <c r="G775" i="21" s="1"/>
  <c r="F774" i="21"/>
  <c r="G774" i="21" s="1"/>
  <c r="F773" i="21"/>
  <c r="G773" i="21" s="1"/>
  <c r="F772" i="21"/>
  <c r="G772" i="21" s="1"/>
  <c r="F771" i="21"/>
  <c r="G771" i="21" s="1"/>
  <c r="F770" i="21"/>
  <c r="G770" i="21" s="1"/>
  <c r="F769" i="21"/>
  <c r="G769" i="21" s="1"/>
  <c r="F768" i="21"/>
  <c r="G768" i="21" s="1"/>
  <c r="F767" i="21"/>
  <c r="G767" i="21" s="1"/>
  <c r="F766" i="21"/>
  <c r="G766" i="21" s="1"/>
  <c r="F765" i="21"/>
  <c r="G765" i="21" s="1"/>
  <c r="F764" i="21"/>
  <c r="G764" i="21" s="1"/>
  <c r="F763" i="21"/>
  <c r="G763" i="21" s="1"/>
  <c r="F762" i="21"/>
  <c r="G762" i="21" s="1"/>
  <c r="F761" i="21"/>
  <c r="G761" i="21" s="1"/>
  <c r="F760" i="21"/>
  <c r="G760" i="21" s="1"/>
  <c r="F759" i="21"/>
  <c r="G759" i="21" s="1"/>
  <c r="F758" i="21"/>
  <c r="G758" i="21" s="1"/>
  <c r="F757" i="21"/>
  <c r="G757" i="21" s="1"/>
  <c r="F756" i="21"/>
  <c r="G756" i="21" s="1"/>
  <c r="F755" i="21"/>
  <c r="G755" i="21" s="1"/>
  <c r="F754" i="21"/>
  <c r="G754" i="21" s="1"/>
  <c r="F753" i="21"/>
  <c r="G753" i="21" s="1"/>
  <c r="F752" i="21"/>
  <c r="G752" i="21" s="1"/>
  <c r="F751" i="21"/>
  <c r="G751" i="21" s="1"/>
  <c r="F750" i="21"/>
  <c r="G750" i="21" s="1"/>
  <c r="F749" i="21"/>
  <c r="G749" i="21" s="1"/>
  <c r="F748" i="21"/>
  <c r="G748" i="21" s="1"/>
  <c r="F747" i="21"/>
  <c r="G747" i="21" s="1"/>
  <c r="F746" i="21"/>
  <c r="G746" i="21" s="1"/>
  <c r="F745" i="21"/>
  <c r="G745" i="21" s="1"/>
  <c r="F744" i="21"/>
  <c r="G744" i="21" s="1"/>
  <c r="F743" i="21"/>
  <c r="G743" i="21" s="1"/>
  <c r="F742" i="21"/>
  <c r="G742" i="21" s="1"/>
  <c r="F741" i="21"/>
  <c r="G741" i="21" s="1"/>
  <c r="F740" i="21"/>
  <c r="G740" i="21" s="1"/>
  <c r="F739" i="21"/>
  <c r="G739" i="21" s="1"/>
  <c r="F738" i="21"/>
  <c r="G738" i="21" s="1"/>
  <c r="F737" i="21"/>
  <c r="G737" i="21" s="1"/>
  <c r="F736" i="21"/>
  <c r="G736" i="21" s="1"/>
  <c r="F735" i="21"/>
  <c r="G735" i="21" s="1"/>
  <c r="F734" i="21"/>
  <c r="G734" i="21" s="1"/>
  <c r="F733" i="21"/>
  <c r="G733" i="21" s="1"/>
  <c r="F732" i="21"/>
  <c r="G732" i="21" s="1"/>
  <c r="F731" i="21"/>
  <c r="G731" i="21" s="1"/>
  <c r="F730" i="21"/>
  <c r="G730" i="21" s="1"/>
  <c r="F729" i="21"/>
  <c r="G729" i="21" s="1"/>
  <c r="F728" i="21"/>
  <c r="G728" i="21" s="1"/>
  <c r="F727" i="21"/>
  <c r="G727" i="21" s="1"/>
  <c r="F726" i="21"/>
  <c r="G726" i="21" s="1"/>
  <c r="F725" i="21"/>
  <c r="G725" i="21" s="1"/>
  <c r="F724" i="21"/>
  <c r="G724" i="21" s="1"/>
  <c r="F723" i="21"/>
  <c r="G723" i="21" s="1"/>
  <c r="F722" i="21"/>
  <c r="G722" i="21" s="1"/>
  <c r="F721" i="21"/>
  <c r="G721" i="21" s="1"/>
  <c r="F720" i="21"/>
  <c r="G720" i="21" s="1"/>
  <c r="F719" i="21"/>
  <c r="G719" i="21" s="1"/>
  <c r="F718" i="21"/>
  <c r="G718" i="21" s="1"/>
  <c r="F717" i="21"/>
  <c r="G717" i="21" s="1"/>
  <c r="F716" i="21"/>
  <c r="G716" i="21" s="1"/>
  <c r="F715" i="21"/>
  <c r="G715" i="21" s="1"/>
  <c r="F714" i="21"/>
  <c r="G714" i="21" s="1"/>
  <c r="F713" i="21"/>
  <c r="G713" i="21" s="1"/>
  <c r="F712" i="21"/>
  <c r="G712" i="21" s="1"/>
  <c r="F711" i="21"/>
  <c r="G711" i="21" s="1"/>
  <c r="F710" i="21"/>
  <c r="G710" i="21" s="1"/>
  <c r="F709" i="21"/>
  <c r="G709" i="21" s="1"/>
  <c r="F708" i="21"/>
  <c r="G708" i="21" s="1"/>
  <c r="F707" i="21"/>
  <c r="G707" i="21" s="1"/>
  <c r="F706" i="21"/>
  <c r="G706" i="21" s="1"/>
  <c r="F705" i="21"/>
  <c r="G705" i="21" s="1"/>
  <c r="F704" i="21"/>
  <c r="G704" i="21" s="1"/>
  <c r="F703" i="21"/>
  <c r="G703" i="21" s="1"/>
  <c r="F702" i="21"/>
  <c r="G702" i="21" s="1"/>
  <c r="F701" i="21"/>
  <c r="G701" i="21" s="1"/>
  <c r="F700" i="21"/>
  <c r="G700" i="21" s="1"/>
  <c r="F699" i="21"/>
  <c r="G699" i="21" s="1"/>
  <c r="F698" i="21"/>
  <c r="G698" i="21" s="1"/>
  <c r="F697" i="21"/>
  <c r="G697" i="21" s="1"/>
  <c r="F696" i="21"/>
  <c r="G696" i="21" s="1"/>
  <c r="F695" i="21"/>
  <c r="G695" i="21" s="1"/>
  <c r="F694" i="21"/>
  <c r="G694" i="21" s="1"/>
  <c r="F693" i="21"/>
  <c r="G693" i="21" s="1"/>
  <c r="F692" i="21"/>
  <c r="G692" i="21" s="1"/>
  <c r="F691" i="21"/>
  <c r="G691" i="21" s="1"/>
  <c r="F690" i="21"/>
  <c r="G690" i="21" s="1"/>
  <c r="F689" i="21"/>
  <c r="G689" i="21" s="1"/>
  <c r="F688" i="21"/>
  <c r="G688" i="21" s="1"/>
  <c r="F687" i="21"/>
  <c r="G687" i="21" s="1"/>
  <c r="F686" i="21"/>
  <c r="G686" i="21" s="1"/>
  <c r="F685" i="21"/>
  <c r="G685" i="21" s="1"/>
  <c r="F684" i="21"/>
  <c r="G684" i="21" s="1"/>
  <c r="F683" i="21"/>
  <c r="G683" i="21" s="1"/>
  <c r="F682" i="21"/>
  <c r="G682" i="21" s="1"/>
  <c r="F681" i="21"/>
  <c r="G681" i="21" s="1"/>
  <c r="F680" i="21"/>
  <c r="G680" i="21" s="1"/>
  <c r="F679" i="21"/>
  <c r="G679" i="21" s="1"/>
  <c r="F678" i="21"/>
  <c r="G678" i="21" s="1"/>
  <c r="F677" i="21"/>
  <c r="G677" i="21" s="1"/>
  <c r="F676" i="21"/>
  <c r="G676" i="21" s="1"/>
  <c r="F675" i="21"/>
  <c r="G675" i="21" s="1"/>
  <c r="F674" i="21"/>
  <c r="G674" i="21" s="1"/>
  <c r="F673" i="21"/>
  <c r="G673" i="21" s="1"/>
  <c r="F672" i="21"/>
  <c r="G672" i="21" s="1"/>
  <c r="F671" i="21"/>
  <c r="G671" i="21" s="1"/>
  <c r="F670" i="21"/>
  <c r="G670" i="21" s="1"/>
  <c r="F669" i="21"/>
  <c r="G669" i="21" s="1"/>
  <c r="F668" i="21"/>
  <c r="G668" i="21" s="1"/>
  <c r="F667" i="21"/>
  <c r="G667" i="21" s="1"/>
  <c r="F666" i="21"/>
  <c r="G666" i="21" s="1"/>
  <c r="F665" i="21"/>
  <c r="G665" i="21" s="1"/>
  <c r="F664" i="21"/>
  <c r="G664" i="21" s="1"/>
  <c r="F663" i="21"/>
  <c r="G663" i="21" s="1"/>
  <c r="F662" i="21"/>
  <c r="G662" i="21" s="1"/>
  <c r="F661" i="21"/>
  <c r="G661" i="21" s="1"/>
  <c r="F660" i="21"/>
  <c r="G660" i="21" s="1"/>
  <c r="F659" i="21"/>
  <c r="G659" i="21" s="1"/>
  <c r="F658" i="21"/>
  <c r="G658" i="21" s="1"/>
  <c r="F657" i="21"/>
  <c r="G657" i="21" s="1"/>
  <c r="F656" i="21"/>
  <c r="G656" i="21" s="1"/>
  <c r="F655" i="21"/>
  <c r="G655" i="21" s="1"/>
  <c r="F654" i="21"/>
  <c r="G654" i="21" s="1"/>
  <c r="F653" i="21"/>
  <c r="G653" i="21" s="1"/>
  <c r="F652" i="21"/>
  <c r="G652" i="21" s="1"/>
  <c r="F651" i="21"/>
  <c r="G651" i="21" s="1"/>
  <c r="F650" i="21"/>
  <c r="G650" i="21" s="1"/>
  <c r="F649" i="21"/>
  <c r="G649" i="21" s="1"/>
  <c r="F648" i="21"/>
  <c r="G648" i="21" s="1"/>
  <c r="F647" i="21"/>
  <c r="G647" i="21" s="1"/>
  <c r="F646" i="21"/>
  <c r="G646" i="21" s="1"/>
  <c r="F645" i="21"/>
  <c r="G645" i="21" s="1"/>
  <c r="F644" i="21"/>
  <c r="G644" i="21" s="1"/>
  <c r="F643" i="21"/>
  <c r="G643" i="21" s="1"/>
  <c r="F642" i="21"/>
  <c r="G642" i="21" s="1"/>
  <c r="F641" i="21"/>
  <c r="G641" i="21" s="1"/>
  <c r="F640" i="21"/>
  <c r="G640" i="21" s="1"/>
  <c r="F639" i="21"/>
  <c r="G639" i="21" s="1"/>
  <c r="F638" i="21"/>
  <c r="G638" i="21" s="1"/>
  <c r="F637" i="21"/>
  <c r="G637" i="21" s="1"/>
  <c r="F636" i="21"/>
  <c r="G636" i="21" s="1"/>
  <c r="F635" i="21"/>
  <c r="G635" i="21" s="1"/>
  <c r="F634" i="21"/>
  <c r="G634" i="21" s="1"/>
  <c r="F633" i="21"/>
  <c r="G633" i="21" s="1"/>
  <c r="F632" i="21"/>
  <c r="G632" i="21" s="1"/>
  <c r="F631" i="21"/>
  <c r="G631" i="21" s="1"/>
  <c r="F630" i="21"/>
  <c r="G630" i="21" s="1"/>
  <c r="F629" i="21"/>
  <c r="G629" i="21" s="1"/>
  <c r="F628" i="21"/>
  <c r="G628" i="21" s="1"/>
  <c r="F627" i="21"/>
  <c r="G627" i="21" s="1"/>
  <c r="F626" i="21"/>
  <c r="G626" i="21" s="1"/>
  <c r="F625" i="21"/>
  <c r="G625" i="21" s="1"/>
  <c r="F624" i="21"/>
  <c r="G624" i="21" s="1"/>
  <c r="F623" i="21"/>
  <c r="G623" i="21" s="1"/>
  <c r="F622" i="21"/>
  <c r="G622" i="21" s="1"/>
  <c r="F621" i="21"/>
  <c r="G621" i="21" s="1"/>
  <c r="F620" i="21"/>
  <c r="G620" i="21" s="1"/>
  <c r="F619" i="21"/>
  <c r="G619" i="21" s="1"/>
  <c r="F618" i="21"/>
  <c r="G618" i="21" s="1"/>
  <c r="F617" i="21"/>
  <c r="G617" i="21" s="1"/>
  <c r="F616" i="21"/>
  <c r="G616" i="21" s="1"/>
  <c r="F615" i="21"/>
  <c r="G615" i="21" s="1"/>
  <c r="F614" i="21"/>
  <c r="G614" i="21" s="1"/>
  <c r="F613" i="21"/>
  <c r="G613" i="21" s="1"/>
  <c r="F612" i="21"/>
  <c r="G612" i="21" s="1"/>
  <c r="F611" i="21"/>
  <c r="G611" i="21" s="1"/>
  <c r="F610" i="21"/>
  <c r="G610" i="21" s="1"/>
  <c r="F609" i="21"/>
  <c r="G609" i="21" s="1"/>
  <c r="F608" i="21"/>
  <c r="G608" i="21" s="1"/>
  <c r="F607" i="21"/>
  <c r="G607" i="21" s="1"/>
  <c r="F606" i="21"/>
  <c r="G606" i="21" s="1"/>
  <c r="F605" i="21"/>
  <c r="G605" i="21" s="1"/>
  <c r="F604" i="21"/>
  <c r="G604" i="21" s="1"/>
  <c r="F603" i="21"/>
  <c r="G603" i="21" s="1"/>
  <c r="F602" i="21"/>
  <c r="G602" i="21" s="1"/>
  <c r="F601" i="21"/>
  <c r="G601" i="21" s="1"/>
  <c r="F600" i="21"/>
  <c r="G600" i="21" s="1"/>
  <c r="F599" i="21"/>
  <c r="G599" i="21" s="1"/>
  <c r="F598" i="21"/>
  <c r="G598" i="21" s="1"/>
  <c r="F597" i="21"/>
  <c r="G597" i="21" s="1"/>
  <c r="F596" i="21"/>
  <c r="G596" i="21" s="1"/>
  <c r="F595" i="21"/>
  <c r="G595" i="21" s="1"/>
  <c r="F594" i="21"/>
  <c r="G594" i="21" s="1"/>
  <c r="F593" i="21"/>
  <c r="G593" i="21" s="1"/>
  <c r="F592" i="21"/>
  <c r="G592" i="21" s="1"/>
  <c r="F591" i="21"/>
  <c r="G591" i="21" s="1"/>
  <c r="F590" i="21"/>
  <c r="G590" i="21" s="1"/>
  <c r="F589" i="21"/>
  <c r="G589" i="21" s="1"/>
  <c r="F588" i="21"/>
  <c r="G588" i="21" s="1"/>
  <c r="F587" i="21"/>
  <c r="G587" i="21" s="1"/>
  <c r="F586" i="21"/>
  <c r="G586" i="21" s="1"/>
  <c r="F585" i="21"/>
  <c r="G585" i="21" s="1"/>
  <c r="F584" i="21"/>
  <c r="G584" i="21" s="1"/>
  <c r="F583" i="21"/>
  <c r="G583" i="21" s="1"/>
  <c r="F582" i="21"/>
  <c r="G582" i="21" s="1"/>
  <c r="F581" i="21"/>
  <c r="G581" i="21" s="1"/>
  <c r="F580" i="21"/>
  <c r="G580" i="21" s="1"/>
  <c r="F579" i="21"/>
  <c r="G579" i="21" s="1"/>
  <c r="F578" i="21"/>
  <c r="G578" i="21" s="1"/>
  <c r="F577" i="21"/>
  <c r="G577" i="21" s="1"/>
  <c r="F576" i="21"/>
  <c r="G576" i="21" s="1"/>
  <c r="F575" i="21"/>
  <c r="G575" i="21" s="1"/>
  <c r="F574" i="21"/>
  <c r="G574" i="21" s="1"/>
  <c r="F573" i="21"/>
  <c r="G573" i="21" s="1"/>
  <c r="F572" i="21"/>
  <c r="G572" i="21" s="1"/>
  <c r="F571" i="21"/>
  <c r="G571" i="21" s="1"/>
  <c r="F570" i="21"/>
  <c r="G570" i="21" s="1"/>
  <c r="F569" i="21"/>
  <c r="G569" i="21" s="1"/>
  <c r="F568" i="21"/>
  <c r="G568" i="21" s="1"/>
  <c r="F567" i="21"/>
  <c r="G567" i="21" s="1"/>
  <c r="F566" i="21"/>
  <c r="G566" i="21" s="1"/>
  <c r="F565" i="21"/>
  <c r="G565" i="21" s="1"/>
  <c r="F564" i="21"/>
  <c r="G564" i="21" s="1"/>
  <c r="F563" i="21"/>
  <c r="G563" i="21" s="1"/>
  <c r="F562" i="21"/>
  <c r="G562" i="21" s="1"/>
  <c r="F561" i="21"/>
  <c r="G561" i="21" s="1"/>
  <c r="F560" i="21"/>
  <c r="G560" i="21" s="1"/>
  <c r="F559" i="21"/>
  <c r="G559" i="21" s="1"/>
  <c r="F558" i="21"/>
  <c r="G558" i="21" s="1"/>
  <c r="F557" i="21"/>
  <c r="G557" i="21" s="1"/>
  <c r="F556" i="21"/>
  <c r="G556" i="21" s="1"/>
  <c r="F555" i="21"/>
  <c r="G555" i="21" s="1"/>
  <c r="F554" i="21"/>
  <c r="G554" i="21" s="1"/>
  <c r="F553" i="21"/>
  <c r="G553" i="21" s="1"/>
  <c r="F552" i="21"/>
  <c r="G552" i="21" s="1"/>
  <c r="F551" i="21"/>
  <c r="G551" i="21" s="1"/>
  <c r="F550" i="21"/>
  <c r="G550" i="21" s="1"/>
  <c r="F549" i="21"/>
  <c r="G549" i="21" s="1"/>
  <c r="F548" i="21"/>
  <c r="G548" i="21" s="1"/>
  <c r="F547" i="21"/>
  <c r="G547" i="21" s="1"/>
  <c r="F546" i="21"/>
  <c r="G546" i="21" s="1"/>
  <c r="F545" i="21"/>
  <c r="G545" i="21" s="1"/>
  <c r="F544" i="21"/>
  <c r="G544" i="21" s="1"/>
  <c r="F543" i="21"/>
  <c r="G543" i="21" s="1"/>
  <c r="F542" i="21"/>
  <c r="G542" i="21" s="1"/>
  <c r="F541" i="21"/>
  <c r="G541" i="21" s="1"/>
  <c r="F540" i="21"/>
  <c r="G540" i="21" s="1"/>
  <c r="F539" i="21"/>
  <c r="G539" i="21" s="1"/>
  <c r="F538" i="21"/>
  <c r="G538" i="21" s="1"/>
  <c r="F537" i="21"/>
  <c r="G537" i="21" s="1"/>
  <c r="F536" i="21"/>
  <c r="G536" i="21" s="1"/>
  <c r="F535" i="21"/>
  <c r="G535" i="21" s="1"/>
  <c r="F534" i="21"/>
  <c r="G534" i="21" s="1"/>
  <c r="F533" i="21"/>
  <c r="G533" i="21" s="1"/>
  <c r="F532" i="21"/>
  <c r="G532" i="21" s="1"/>
  <c r="F531" i="21"/>
  <c r="G531" i="21" s="1"/>
  <c r="F530" i="21"/>
  <c r="G530" i="21" s="1"/>
  <c r="F529" i="21"/>
  <c r="G529" i="21" s="1"/>
  <c r="F528" i="21"/>
  <c r="G528" i="21" s="1"/>
  <c r="F527" i="21"/>
  <c r="G527" i="21" s="1"/>
  <c r="F526" i="21"/>
  <c r="G526" i="21" s="1"/>
  <c r="F525" i="21"/>
  <c r="G525" i="21" s="1"/>
  <c r="F524" i="21"/>
  <c r="G524" i="21" s="1"/>
  <c r="F523" i="21"/>
  <c r="G523" i="21" s="1"/>
  <c r="F522" i="21"/>
  <c r="G522" i="21" s="1"/>
  <c r="F521" i="21"/>
  <c r="G521" i="21" s="1"/>
  <c r="F520" i="21"/>
  <c r="G520" i="21" s="1"/>
  <c r="F519" i="21"/>
  <c r="G519" i="21" s="1"/>
  <c r="F518" i="21"/>
  <c r="G518" i="21" s="1"/>
  <c r="F517" i="21"/>
  <c r="G517" i="21" s="1"/>
  <c r="F516" i="21"/>
  <c r="G516" i="21" s="1"/>
  <c r="F515" i="21"/>
  <c r="G515" i="21" s="1"/>
  <c r="F514" i="21"/>
  <c r="G514" i="21" s="1"/>
  <c r="F513" i="21"/>
  <c r="G513" i="21" s="1"/>
  <c r="F512" i="21"/>
  <c r="G512" i="21" s="1"/>
  <c r="F511" i="21"/>
  <c r="G511" i="21" s="1"/>
  <c r="F510" i="21"/>
  <c r="G510" i="21" s="1"/>
  <c r="F509" i="21"/>
  <c r="G509" i="21" s="1"/>
  <c r="F508" i="21"/>
  <c r="G508" i="21" s="1"/>
  <c r="F507" i="21"/>
  <c r="G507" i="21" s="1"/>
  <c r="F506" i="21"/>
  <c r="G506" i="21" s="1"/>
  <c r="F505" i="21"/>
  <c r="G505" i="21" s="1"/>
  <c r="F504" i="21"/>
  <c r="G504" i="21" s="1"/>
  <c r="F503" i="21"/>
  <c r="G503" i="21" s="1"/>
  <c r="F502" i="21"/>
  <c r="G502" i="21" s="1"/>
  <c r="F501" i="21"/>
  <c r="G501" i="21" s="1"/>
  <c r="F500" i="21"/>
  <c r="G500" i="21" s="1"/>
  <c r="F499" i="21"/>
  <c r="G499" i="21" s="1"/>
  <c r="F498" i="21"/>
  <c r="G498" i="21" s="1"/>
  <c r="F497" i="21"/>
  <c r="G497" i="21" s="1"/>
  <c r="F496" i="21"/>
  <c r="G496" i="21" s="1"/>
  <c r="F495" i="21"/>
  <c r="G495" i="21" s="1"/>
  <c r="F494" i="21"/>
  <c r="G494" i="21" s="1"/>
  <c r="F493" i="21"/>
  <c r="G493" i="21" s="1"/>
  <c r="F492" i="21"/>
  <c r="G492" i="21" s="1"/>
  <c r="F491" i="21"/>
  <c r="G491" i="21" s="1"/>
  <c r="F490" i="21"/>
  <c r="G490" i="21" s="1"/>
  <c r="F489" i="21"/>
  <c r="G489" i="21" s="1"/>
  <c r="F488" i="21"/>
  <c r="G488" i="21" s="1"/>
  <c r="F487" i="21"/>
  <c r="G487" i="21" s="1"/>
  <c r="F486" i="21"/>
  <c r="G486" i="21" s="1"/>
  <c r="F485" i="21"/>
  <c r="G485" i="21" s="1"/>
  <c r="F484" i="21"/>
  <c r="G484" i="21" s="1"/>
  <c r="F483" i="21"/>
  <c r="G483" i="21" s="1"/>
  <c r="F482" i="21"/>
  <c r="G482" i="21" s="1"/>
  <c r="F481" i="21"/>
  <c r="G481" i="21" s="1"/>
  <c r="F480" i="21"/>
  <c r="G480" i="21" s="1"/>
  <c r="F479" i="21"/>
  <c r="G479" i="21" s="1"/>
  <c r="F478" i="21"/>
  <c r="G478" i="21" s="1"/>
  <c r="F477" i="21"/>
  <c r="G477" i="21" s="1"/>
  <c r="F476" i="21"/>
  <c r="G476" i="21" s="1"/>
  <c r="F475" i="21"/>
  <c r="G475" i="21" s="1"/>
  <c r="F474" i="21"/>
  <c r="G474" i="21" s="1"/>
  <c r="F473" i="21"/>
  <c r="G473" i="21" s="1"/>
  <c r="F472" i="21"/>
  <c r="G472" i="21" s="1"/>
  <c r="F471" i="21"/>
  <c r="G471" i="21" s="1"/>
  <c r="F470" i="21"/>
  <c r="G470" i="21" s="1"/>
  <c r="F469" i="21"/>
  <c r="G469" i="21" s="1"/>
  <c r="F468" i="21"/>
  <c r="G468" i="21" s="1"/>
  <c r="F467" i="21"/>
  <c r="G467" i="21" s="1"/>
  <c r="F466" i="21"/>
  <c r="G466" i="21" s="1"/>
  <c r="F465" i="21"/>
  <c r="G465" i="21" s="1"/>
  <c r="F464" i="21"/>
  <c r="G464" i="21" s="1"/>
  <c r="F463" i="21"/>
  <c r="G463" i="21" s="1"/>
  <c r="F462" i="21"/>
  <c r="G462" i="21" s="1"/>
  <c r="F461" i="21"/>
  <c r="G461" i="21" s="1"/>
  <c r="F460" i="21"/>
  <c r="G460" i="21" s="1"/>
  <c r="F459" i="21"/>
  <c r="G459" i="21" s="1"/>
  <c r="F458" i="21"/>
  <c r="G458" i="21" s="1"/>
  <c r="F457" i="21"/>
  <c r="G457" i="21" s="1"/>
  <c r="F456" i="21"/>
  <c r="G456" i="21" s="1"/>
  <c r="F455" i="21"/>
  <c r="G455" i="21" s="1"/>
  <c r="F454" i="21"/>
  <c r="G454" i="21" s="1"/>
  <c r="F453" i="21"/>
  <c r="G453" i="21" s="1"/>
  <c r="F452" i="21"/>
  <c r="G452" i="21" s="1"/>
  <c r="F451" i="21"/>
  <c r="G451" i="21" s="1"/>
  <c r="F450" i="21"/>
  <c r="G450" i="21" s="1"/>
  <c r="F449" i="21"/>
  <c r="G449" i="21" s="1"/>
  <c r="F448" i="21"/>
  <c r="G448" i="21" s="1"/>
  <c r="F447" i="21"/>
  <c r="G447" i="21" s="1"/>
  <c r="F446" i="21"/>
  <c r="G446" i="21" s="1"/>
  <c r="F445" i="21"/>
  <c r="G445" i="21" s="1"/>
  <c r="F444" i="21"/>
  <c r="G444" i="21" s="1"/>
  <c r="F443" i="21"/>
  <c r="G443" i="21" s="1"/>
  <c r="F442" i="21"/>
  <c r="G442" i="21" s="1"/>
  <c r="F441" i="21"/>
  <c r="G441" i="21" s="1"/>
  <c r="F440" i="21"/>
  <c r="G440" i="21" s="1"/>
  <c r="F439" i="21"/>
  <c r="G439" i="21" s="1"/>
  <c r="F438" i="21"/>
  <c r="G438" i="21" s="1"/>
  <c r="F437" i="21"/>
  <c r="G437" i="21" s="1"/>
  <c r="F436" i="21"/>
  <c r="G436" i="21" s="1"/>
  <c r="F435" i="21"/>
  <c r="G435" i="21" s="1"/>
  <c r="F434" i="21"/>
  <c r="G434" i="21" s="1"/>
  <c r="F433" i="21"/>
  <c r="G433" i="21" s="1"/>
  <c r="F432" i="21"/>
  <c r="G432" i="21" s="1"/>
  <c r="F431" i="21"/>
  <c r="G431" i="21" s="1"/>
  <c r="F430" i="21"/>
  <c r="G430" i="21" s="1"/>
  <c r="F429" i="21"/>
  <c r="G429" i="21" s="1"/>
  <c r="F428" i="21"/>
  <c r="G428" i="21" s="1"/>
  <c r="F427" i="21"/>
  <c r="G427" i="21" s="1"/>
  <c r="F426" i="21"/>
  <c r="G426" i="21" s="1"/>
  <c r="F425" i="21"/>
  <c r="G425" i="21" s="1"/>
  <c r="F424" i="21"/>
  <c r="G424" i="21" s="1"/>
  <c r="F423" i="21"/>
  <c r="G423" i="21" s="1"/>
  <c r="F422" i="21"/>
  <c r="G422" i="21" s="1"/>
  <c r="F421" i="21"/>
  <c r="G421" i="21" s="1"/>
  <c r="F420" i="21"/>
  <c r="G420" i="21" s="1"/>
  <c r="F419" i="21"/>
  <c r="G419" i="21" s="1"/>
  <c r="F418" i="21"/>
  <c r="G418" i="21" s="1"/>
  <c r="F417" i="21"/>
  <c r="G417" i="21" s="1"/>
  <c r="F416" i="21"/>
  <c r="G416" i="21" s="1"/>
  <c r="F415" i="21"/>
  <c r="G415" i="21" s="1"/>
  <c r="F414" i="21"/>
  <c r="G414" i="21" s="1"/>
  <c r="F413" i="21"/>
  <c r="G413" i="21" s="1"/>
  <c r="F412" i="21"/>
  <c r="G412" i="21" s="1"/>
  <c r="F411" i="21"/>
  <c r="G411" i="21" s="1"/>
  <c r="F410" i="21"/>
  <c r="G410" i="21" s="1"/>
  <c r="F409" i="21"/>
  <c r="G409" i="21" s="1"/>
  <c r="F408" i="21"/>
  <c r="G408" i="21" s="1"/>
  <c r="F407" i="21"/>
  <c r="G407" i="21" s="1"/>
  <c r="F406" i="21"/>
  <c r="G406" i="21" s="1"/>
  <c r="F405" i="21"/>
  <c r="G405" i="21" s="1"/>
  <c r="F404" i="21"/>
  <c r="G404" i="21" s="1"/>
  <c r="F403" i="21"/>
  <c r="G403" i="21" s="1"/>
  <c r="F402" i="21"/>
  <c r="G402" i="21" s="1"/>
  <c r="F401" i="21"/>
  <c r="G401" i="21" s="1"/>
  <c r="F400" i="21"/>
  <c r="G400" i="21" s="1"/>
  <c r="F399" i="21"/>
  <c r="G399" i="21" s="1"/>
  <c r="F398" i="21"/>
  <c r="G398" i="21" s="1"/>
  <c r="F397" i="21"/>
  <c r="G397" i="21" s="1"/>
  <c r="F396" i="21"/>
  <c r="G396" i="21" s="1"/>
  <c r="F395" i="21"/>
  <c r="G395" i="21" s="1"/>
  <c r="F394" i="21"/>
  <c r="G394" i="21" s="1"/>
  <c r="F393" i="21"/>
  <c r="G393" i="21" s="1"/>
  <c r="F392" i="21"/>
  <c r="G392" i="21" s="1"/>
  <c r="F391" i="21"/>
  <c r="G391" i="21" s="1"/>
  <c r="F390" i="21"/>
  <c r="G390" i="21" s="1"/>
  <c r="F389" i="21"/>
  <c r="G389" i="21" s="1"/>
  <c r="F388" i="21"/>
  <c r="G388" i="21" s="1"/>
  <c r="F387" i="21"/>
  <c r="G387" i="21" s="1"/>
  <c r="F386" i="21"/>
  <c r="G386" i="21" s="1"/>
  <c r="F385" i="21"/>
  <c r="G385" i="21" s="1"/>
  <c r="F384" i="21"/>
  <c r="G384" i="21" s="1"/>
  <c r="F383" i="21"/>
  <c r="G383" i="21" s="1"/>
  <c r="F382" i="21"/>
  <c r="G382" i="21" s="1"/>
  <c r="F381" i="21"/>
  <c r="G381" i="21" s="1"/>
  <c r="F380" i="21"/>
  <c r="G380" i="21" s="1"/>
  <c r="F379" i="21"/>
  <c r="G379" i="21" s="1"/>
  <c r="F378" i="21"/>
  <c r="G378" i="21" s="1"/>
  <c r="F377" i="21"/>
  <c r="G377" i="21" s="1"/>
  <c r="F376" i="21"/>
  <c r="G376" i="21" s="1"/>
  <c r="F375" i="21"/>
  <c r="G375" i="21" s="1"/>
  <c r="F374" i="21"/>
  <c r="G374" i="21" s="1"/>
  <c r="F373" i="21"/>
  <c r="G373" i="21" s="1"/>
  <c r="F372" i="21"/>
  <c r="G372" i="21" s="1"/>
  <c r="F371" i="21"/>
  <c r="G371" i="21" s="1"/>
  <c r="F370" i="21"/>
  <c r="G370" i="21" s="1"/>
  <c r="F369" i="21"/>
  <c r="G369" i="21" s="1"/>
  <c r="F368" i="21"/>
  <c r="G368" i="21" s="1"/>
  <c r="F367" i="21"/>
  <c r="G367" i="21" s="1"/>
  <c r="F366" i="21"/>
  <c r="G366" i="21" s="1"/>
  <c r="F365" i="21"/>
  <c r="G365" i="21" s="1"/>
  <c r="F364" i="21"/>
  <c r="G364" i="21" s="1"/>
  <c r="F363" i="21"/>
  <c r="G363" i="21" s="1"/>
  <c r="F362" i="21"/>
  <c r="G362" i="21" s="1"/>
  <c r="F361" i="21"/>
  <c r="G361" i="21" s="1"/>
  <c r="F360" i="21"/>
  <c r="G360" i="21" s="1"/>
  <c r="F359" i="21"/>
  <c r="G359" i="21" s="1"/>
  <c r="F358" i="21"/>
  <c r="G358" i="21" s="1"/>
  <c r="F357" i="21"/>
  <c r="G357" i="21" s="1"/>
  <c r="F356" i="21"/>
  <c r="G356" i="21" s="1"/>
  <c r="F355" i="21"/>
  <c r="G355" i="21" s="1"/>
  <c r="F354" i="21"/>
  <c r="G354" i="21" s="1"/>
  <c r="F353" i="21"/>
  <c r="G353" i="21" s="1"/>
  <c r="F352" i="21"/>
  <c r="G352" i="21" s="1"/>
  <c r="F351" i="21"/>
  <c r="G351" i="21" s="1"/>
  <c r="F350" i="21"/>
  <c r="G350" i="21" s="1"/>
  <c r="F349" i="21"/>
  <c r="G349" i="21" s="1"/>
  <c r="F348" i="21"/>
  <c r="G348" i="21" s="1"/>
  <c r="F347" i="21"/>
  <c r="G347" i="21" s="1"/>
  <c r="F346" i="21"/>
  <c r="G346" i="21" s="1"/>
  <c r="F345" i="21"/>
  <c r="G345" i="21" s="1"/>
  <c r="F344" i="21"/>
  <c r="G344" i="21" s="1"/>
  <c r="F343" i="21"/>
  <c r="G343" i="21" s="1"/>
  <c r="F342" i="21"/>
  <c r="G342" i="21" s="1"/>
  <c r="F341" i="21"/>
  <c r="G341" i="21" s="1"/>
  <c r="F340" i="21"/>
  <c r="G340" i="21" s="1"/>
  <c r="F339" i="21"/>
  <c r="G339" i="21" s="1"/>
  <c r="F338" i="21"/>
  <c r="G338" i="21" s="1"/>
  <c r="F337" i="21"/>
  <c r="G337" i="21" s="1"/>
  <c r="F336" i="21"/>
  <c r="G336" i="21" s="1"/>
  <c r="F335" i="21"/>
  <c r="G335" i="21" s="1"/>
  <c r="F334" i="21"/>
  <c r="G334" i="21" s="1"/>
  <c r="F333" i="21"/>
  <c r="G333" i="21" s="1"/>
  <c r="F332" i="21"/>
  <c r="G332" i="21" s="1"/>
  <c r="F331" i="21"/>
  <c r="G331" i="21" s="1"/>
  <c r="F330" i="21"/>
  <c r="G330" i="21" s="1"/>
  <c r="F329" i="21"/>
  <c r="G329" i="21" s="1"/>
  <c r="F328" i="21"/>
  <c r="G328" i="21" s="1"/>
  <c r="F327" i="21"/>
  <c r="G327" i="21" s="1"/>
  <c r="F326" i="21"/>
  <c r="G326" i="21" s="1"/>
  <c r="F325" i="21"/>
  <c r="G325" i="21" s="1"/>
  <c r="F324" i="21"/>
  <c r="G324" i="21" s="1"/>
  <c r="F323" i="21"/>
  <c r="G323" i="21" s="1"/>
  <c r="F322" i="21"/>
  <c r="G322" i="21" s="1"/>
  <c r="F321" i="21"/>
  <c r="G321" i="21" s="1"/>
  <c r="F320" i="21"/>
  <c r="G320" i="21" s="1"/>
  <c r="F319" i="21"/>
  <c r="G319" i="21" s="1"/>
  <c r="F318" i="21"/>
  <c r="G318" i="21" s="1"/>
  <c r="F317" i="21"/>
  <c r="G317" i="21" s="1"/>
  <c r="F316" i="21"/>
  <c r="G316" i="21" s="1"/>
  <c r="F315" i="21"/>
  <c r="G315" i="21" s="1"/>
  <c r="F314" i="21"/>
  <c r="G314" i="21" s="1"/>
  <c r="F313" i="21"/>
  <c r="G313" i="21" s="1"/>
  <c r="F312" i="21"/>
  <c r="G312" i="21" s="1"/>
  <c r="F311" i="21"/>
  <c r="G311" i="21" s="1"/>
  <c r="F310" i="21"/>
  <c r="G310" i="21" s="1"/>
  <c r="F309" i="21"/>
  <c r="G309" i="21" s="1"/>
  <c r="F308" i="21"/>
  <c r="G308" i="21" s="1"/>
  <c r="F307" i="21"/>
  <c r="G307" i="21" s="1"/>
  <c r="F306" i="21"/>
  <c r="G306" i="21" s="1"/>
  <c r="F305" i="21"/>
  <c r="G305" i="21" s="1"/>
  <c r="F304" i="21"/>
  <c r="G304" i="21" s="1"/>
  <c r="F303" i="21"/>
  <c r="G303" i="21" s="1"/>
  <c r="F302" i="21"/>
  <c r="G302" i="21" s="1"/>
  <c r="F301" i="21"/>
  <c r="G301" i="21" s="1"/>
  <c r="F300" i="21"/>
  <c r="G300" i="21" s="1"/>
  <c r="F299" i="21"/>
  <c r="G299" i="21" s="1"/>
  <c r="F298" i="21"/>
  <c r="G298" i="21" s="1"/>
  <c r="F297" i="21"/>
  <c r="G297" i="21" s="1"/>
  <c r="F296" i="21"/>
  <c r="G296" i="21" s="1"/>
  <c r="F295" i="21"/>
  <c r="G295" i="21" s="1"/>
  <c r="F294" i="21"/>
  <c r="G294" i="21" s="1"/>
  <c r="F293" i="21"/>
  <c r="G293" i="21" s="1"/>
  <c r="F292" i="21"/>
  <c r="G292" i="21" s="1"/>
  <c r="F291" i="21"/>
  <c r="G291" i="21" s="1"/>
  <c r="F290" i="21"/>
  <c r="G290" i="21" s="1"/>
  <c r="F289" i="21"/>
  <c r="G289" i="21" s="1"/>
  <c r="F288" i="21"/>
  <c r="G288" i="21" s="1"/>
  <c r="F287" i="21"/>
  <c r="G287" i="21" s="1"/>
  <c r="F286" i="21"/>
  <c r="G286" i="21" s="1"/>
  <c r="F285" i="21"/>
  <c r="G285" i="21" s="1"/>
  <c r="F284" i="21"/>
  <c r="G284" i="21" s="1"/>
  <c r="F283" i="21"/>
  <c r="G283" i="21" s="1"/>
  <c r="F282" i="21"/>
  <c r="G282" i="21" s="1"/>
  <c r="F281" i="21"/>
  <c r="G281" i="21" s="1"/>
  <c r="F280" i="21"/>
  <c r="G280" i="21" s="1"/>
  <c r="F279" i="21"/>
  <c r="G279" i="21" s="1"/>
  <c r="F278" i="21"/>
  <c r="G278" i="21" s="1"/>
  <c r="F277" i="21"/>
  <c r="G277" i="21" s="1"/>
  <c r="F276" i="21"/>
  <c r="G276" i="21" s="1"/>
  <c r="F275" i="21"/>
  <c r="G275" i="21" s="1"/>
  <c r="F274" i="21"/>
  <c r="G274" i="21" s="1"/>
  <c r="F273" i="21"/>
  <c r="G273" i="21" s="1"/>
  <c r="F272" i="21"/>
  <c r="G272" i="21" s="1"/>
  <c r="F271" i="21"/>
  <c r="G271" i="21" s="1"/>
  <c r="F270" i="21"/>
  <c r="G270" i="21" s="1"/>
  <c r="F269" i="21"/>
  <c r="G269" i="21" s="1"/>
  <c r="F268" i="21"/>
  <c r="G268" i="21" s="1"/>
  <c r="F267" i="21"/>
  <c r="G267" i="21" s="1"/>
  <c r="F266" i="21"/>
  <c r="G266" i="21" s="1"/>
  <c r="F265" i="21"/>
  <c r="G265" i="21" s="1"/>
  <c r="F264" i="21"/>
  <c r="G264" i="21" s="1"/>
  <c r="F263" i="21"/>
  <c r="G263" i="21" s="1"/>
  <c r="F262" i="21"/>
  <c r="G262" i="21" s="1"/>
  <c r="F261" i="21"/>
  <c r="G261" i="21" s="1"/>
  <c r="F260" i="21"/>
  <c r="G260" i="21" s="1"/>
  <c r="F259" i="21"/>
  <c r="G259" i="21" s="1"/>
  <c r="F258" i="21"/>
  <c r="G258" i="21" s="1"/>
  <c r="F257" i="21"/>
  <c r="G257" i="21" s="1"/>
  <c r="F256" i="21"/>
  <c r="G256" i="21" s="1"/>
  <c r="F255" i="21"/>
  <c r="G255" i="21" s="1"/>
  <c r="F254" i="21"/>
  <c r="G254" i="21" s="1"/>
  <c r="F253" i="21"/>
  <c r="G253" i="21" s="1"/>
  <c r="F252" i="21"/>
  <c r="G252" i="21" s="1"/>
  <c r="F251" i="21"/>
  <c r="G251" i="21" s="1"/>
  <c r="F250" i="21"/>
  <c r="G250" i="21" s="1"/>
  <c r="F249" i="21"/>
  <c r="G249" i="21" s="1"/>
  <c r="F248" i="21"/>
  <c r="G248" i="21" s="1"/>
  <c r="F247" i="21"/>
  <c r="G247" i="21" s="1"/>
  <c r="F246" i="21"/>
  <c r="G246" i="21" s="1"/>
  <c r="F245" i="21"/>
  <c r="G245" i="21" s="1"/>
  <c r="F244" i="21"/>
  <c r="G244" i="21" s="1"/>
  <c r="F243" i="21"/>
  <c r="G243" i="21" s="1"/>
  <c r="F242" i="21"/>
  <c r="G242" i="21" s="1"/>
  <c r="F241" i="21"/>
  <c r="G241" i="21" s="1"/>
  <c r="F240" i="21"/>
  <c r="G240" i="21" s="1"/>
  <c r="F239" i="21"/>
  <c r="G239" i="21" s="1"/>
  <c r="F238" i="21"/>
  <c r="G238" i="21" s="1"/>
  <c r="F237" i="21"/>
  <c r="G237" i="21" s="1"/>
  <c r="F236" i="21"/>
  <c r="G236" i="21" s="1"/>
  <c r="F235" i="21"/>
  <c r="G235" i="21" s="1"/>
  <c r="F234" i="21"/>
  <c r="G234" i="21" s="1"/>
  <c r="F233" i="21"/>
  <c r="G233" i="21" s="1"/>
  <c r="F232" i="21"/>
  <c r="G232" i="21" s="1"/>
  <c r="F231" i="21"/>
  <c r="G231" i="21" s="1"/>
  <c r="F230" i="21"/>
  <c r="G230" i="21" s="1"/>
  <c r="F229" i="21"/>
  <c r="G229" i="21" s="1"/>
  <c r="F228" i="21"/>
  <c r="G228" i="21" s="1"/>
  <c r="F227" i="21"/>
  <c r="G227" i="21" s="1"/>
  <c r="F226" i="21"/>
  <c r="G226" i="21" s="1"/>
  <c r="F225" i="21"/>
  <c r="G225" i="21" s="1"/>
  <c r="F224" i="21"/>
  <c r="G224" i="21" s="1"/>
  <c r="F223" i="21"/>
  <c r="G223" i="21" s="1"/>
  <c r="F222" i="21"/>
  <c r="G222" i="21" s="1"/>
  <c r="F221" i="21"/>
  <c r="G221" i="21" s="1"/>
  <c r="F220" i="21"/>
  <c r="G220" i="21" s="1"/>
  <c r="F219" i="21"/>
  <c r="G219" i="21" s="1"/>
  <c r="F218" i="21"/>
  <c r="G218" i="21" s="1"/>
  <c r="F217" i="21"/>
  <c r="G217" i="21" s="1"/>
  <c r="F216" i="21"/>
  <c r="G216" i="21" s="1"/>
  <c r="F215" i="21"/>
  <c r="G215" i="21" s="1"/>
  <c r="F214" i="21"/>
  <c r="G214" i="21" s="1"/>
  <c r="F213" i="21"/>
  <c r="G213" i="21" s="1"/>
  <c r="F212" i="21"/>
  <c r="G212" i="21" s="1"/>
  <c r="F211" i="21"/>
  <c r="G211" i="21" s="1"/>
  <c r="F210" i="21"/>
  <c r="G210" i="21" s="1"/>
  <c r="F209" i="21"/>
  <c r="G209" i="21" s="1"/>
  <c r="F208" i="21"/>
  <c r="G208" i="21" s="1"/>
  <c r="F207" i="21"/>
  <c r="G207" i="21" s="1"/>
  <c r="F206" i="21"/>
  <c r="G206" i="21" s="1"/>
  <c r="F205" i="21"/>
  <c r="G205" i="21" s="1"/>
  <c r="F204" i="21"/>
  <c r="G204" i="21" s="1"/>
  <c r="F203" i="21"/>
  <c r="G203" i="21" s="1"/>
  <c r="F202" i="21"/>
  <c r="G202" i="21" s="1"/>
  <c r="F201" i="21"/>
  <c r="G201" i="21" s="1"/>
  <c r="F200" i="21"/>
  <c r="G200" i="21" s="1"/>
  <c r="F199" i="21"/>
  <c r="G199" i="21" s="1"/>
  <c r="F198" i="21"/>
  <c r="G198" i="21" s="1"/>
  <c r="F197" i="21"/>
  <c r="G197" i="21" s="1"/>
  <c r="F196" i="21"/>
  <c r="G196" i="21" s="1"/>
  <c r="F195" i="21"/>
  <c r="G195" i="21" s="1"/>
  <c r="F194" i="21"/>
  <c r="G194" i="21" s="1"/>
  <c r="F193" i="21"/>
  <c r="G193" i="21" s="1"/>
  <c r="F192" i="21"/>
  <c r="G192" i="21" s="1"/>
  <c r="F191" i="21"/>
  <c r="G191" i="21" s="1"/>
  <c r="F190" i="21"/>
  <c r="G190" i="21" s="1"/>
  <c r="F189" i="21"/>
  <c r="G189" i="21" s="1"/>
  <c r="F188" i="21"/>
  <c r="G188" i="21" s="1"/>
  <c r="F187" i="21"/>
  <c r="G187" i="21" s="1"/>
  <c r="F186" i="21"/>
  <c r="G186" i="21" s="1"/>
  <c r="F185" i="21"/>
  <c r="G185" i="21" s="1"/>
  <c r="F184" i="21"/>
  <c r="G184" i="21" s="1"/>
  <c r="F183" i="21"/>
  <c r="G183" i="21" s="1"/>
  <c r="F182" i="21"/>
  <c r="G182" i="21" s="1"/>
  <c r="F181" i="21"/>
  <c r="G181" i="21" s="1"/>
  <c r="F180" i="21"/>
  <c r="G180" i="21" s="1"/>
  <c r="F179" i="21"/>
  <c r="G179" i="21" s="1"/>
  <c r="F178" i="21"/>
  <c r="G178" i="21" s="1"/>
  <c r="F177" i="21"/>
  <c r="G177" i="21" s="1"/>
  <c r="F176" i="21"/>
  <c r="G176" i="21" s="1"/>
  <c r="F175" i="21"/>
  <c r="G175" i="21" s="1"/>
  <c r="F174" i="21"/>
  <c r="G174" i="21" s="1"/>
  <c r="F173" i="21"/>
  <c r="G173" i="21" s="1"/>
  <c r="F172" i="21"/>
  <c r="G172" i="21" s="1"/>
  <c r="F171" i="21"/>
  <c r="G171" i="21" s="1"/>
  <c r="F170" i="21"/>
  <c r="G170" i="21" s="1"/>
  <c r="F169" i="21"/>
  <c r="G169" i="21" s="1"/>
  <c r="F168" i="21"/>
  <c r="G168" i="21" s="1"/>
  <c r="F167" i="21"/>
  <c r="G167" i="21" s="1"/>
  <c r="F166" i="21"/>
  <c r="G166" i="21" s="1"/>
  <c r="F165" i="21"/>
  <c r="G165" i="21" s="1"/>
  <c r="F164" i="21"/>
  <c r="G164" i="21" s="1"/>
  <c r="F163" i="21"/>
  <c r="G163" i="21" s="1"/>
  <c r="F162" i="21"/>
  <c r="G162" i="21" s="1"/>
  <c r="F161" i="21"/>
  <c r="G161" i="21" s="1"/>
  <c r="F160" i="21"/>
  <c r="G160" i="21" s="1"/>
  <c r="F159" i="21"/>
  <c r="G159" i="21" s="1"/>
  <c r="F158" i="21"/>
  <c r="G158" i="21" s="1"/>
  <c r="F157" i="21"/>
  <c r="G157" i="21" s="1"/>
  <c r="F156" i="21"/>
  <c r="G156" i="21" s="1"/>
  <c r="F155" i="21"/>
  <c r="G155" i="21" s="1"/>
  <c r="F154" i="21"/>
  <c r="G154" i="21" s="1"/>
  <c r="F153" i="21"/>
  <c r="G153" i="21" s="1"/>
  <c r="F152" i="21"/>
  <c r="G152" i="21" s="1"/>
  <c r="F151" i="21"/>
  <c r="G151" i="21" s="1"/>
  <c r="F150" i="21"/>
  <c r="G150" i="21" s="1"/>
  <c r="F149" i="21"/>
  <c r="G149" i="21" s="1"/>
  <c r="F148" i="21"/>
  <c r="G148" i="21" s="1"/>
  <c r="F147" i="21"/>
  <c r="G147" i="21" s="1"/>
  <c r="F146" i="21"/>
  <c r="G146" i="21" s="1"/>
  <c r="F145" i="21"/>
  <c r="G145" i="21" s="1"/>
  <c r="F144" i="21"/>
  <c r="G144" i="21" s="1"/>
  <c r="F143" i="21"/>
  <c r="G143" i="21" s="1"/>
  <c r="F142" i="21"/>
  <c r="G142" i="21" s="1"/>
  <c r="F141" i="21"/>
  <c r="G141" i="21" s="1"/>
  <c r="F140" i="21"/>
  <c r="G140" i="21" s="1"/>
  <c r="F139" i="21"/>
  <c r="G139" i="21" s="1"/>
  <c r="F138" i="21"/>
  <c r="G138" i="21" s="1"/>
  <c r="F137" i="21"/>
  <c r="G137" i="21" s="1"/>
  <c r="F136" i="21"/>
  <c r="G136" i="21" s="1"/>
  <c r="F135" i="21"/>
  <c r="G135" i="21" s="1"/>
  <c r="F134" i="21"/>
  <c r="G134" i="21" s="1"/>
  <c r="F133" i="21"/>
  <c r="G133" i="21" s="1"/>
  <c r="F132" i="21"/>
  <c r="G132" i="21" s="1"/>
  <c r="F131" i="21"/>
  <c r="G131" i="21" s="1"/>
  <c r="F130" i="21"/>
  <c r="G130" i="21" s="1"/>
  <c r="F129" i="21"/>
  <c r="G129" i="21" s="1"/>
  <c r="F128" i="21"/>
  <c r="G128" i="21" s="1"/>
  <c r="F127" i="21"/>
  <c r="G127" i="21" s="1"/>
  <c r="F126" i="21"/>
  <c r="G126" i="21" s="1"/>
  <c r="F125" i="21"/>
  <c r="G125" i="21" s="1"/>
  <c r="F124" i="21"/>
  <c r="G124" i="21" s="1"/>
  <c r="F123" i="21"/>
  <c r="G123" i="21" s="1"/>
  <c r="F122" i="21"/>
  <c r="G122" i="21" s="1"/>
  <c r="F121" i="21"/>
  <c r="G121" i="21" s="1"/>
  <c r="F120" i="21"/>
  <c r="G120" i="21" s="1"/>
  <c r="F119" i="21"/>
  <c r="G119" i="21" s="1"/>
  <c r="F118" i="21"/>
  <c r="G118" i="21" s="1"/>
  <c r="F117" i="21"/>
  <c r="G117" i="21" s="1"/>
  <c r="F116" i="21"/>
  <c r="G116" i="21" s="1"/>
  <c r="F115" i="21"/>
  <c r="G115" i="21" s="1"/>
  <c r="F114" i="21"/>
  <c r="G114" i="21" s="1"/>
  <c r="F113" i="21"/>
  <c r="G113" i="21" s="1"/>
  <c r="F112" i="21"/>
  <c r="G112" i="21" s="1"/>
  <c r="F111" i="21"/>
  <c r="G111" i="21" s="1"/>
  <c r="F110" i="21"/>
  <c r="G110" i="21" s="1"/>
  <c r="F109" i="21"/>
  <c r="G109" i="21" s="1"/>
  <c r="F108" i="21"/>
  <c r="G108" i="21" s="1"/>
  <c r="F107" i="21"/>
  <c r="G107" i="21" s="1"/>
  <c r="F106" i="21"/>
  <c r="G106" i="21" s="1"/>
  <c r="F105" i="21"/>
  <c r="G105" i="21" s="1"/>
  <c r="F104" i="21"/>
  <c r="G104" i="21" s="1"/>
  <c r="F103" i="21"/>
  <c r="G103" i="21" s="1"/>
  <c r="F102" i="21"/>
  <c r="G102" i="21" s="1"/>
  <c r="F101" i="21"/>
  <c r="G101" i="21" s="1"/>
  <c r="F100" i="21"/>
  <c r="G100" i="21" s="1"/>
  <c r="F99" i="21"/>
  <c r="G99" i="21" s="1"/>
  <c r="F98" i="21"/>
  <c r="G98" i="21" s="1"/>
  <c r="F97" i="21"/>
  <c r="G97" i="21" s="1"/>
  <c r="F96" i="21"/>
  <c r="G96" i="21" s="1"/>
  <c r="F95" i="21"/>
  <c r="G95" i="21" s="1"/>
  <c r="F94" i="21"/>
  <c r="G94" i="21" s="1"/>
  <c r="F93" i="21"/>
  <c r="G93" i="21" s="1"/>
  <c r="F92" i="21"/>
  <c r="G92" i="21" s="1"/>
  <c r="F91" i="21"/>
  <c r="G91" i="21" s="1"/>
  <c r="F90" i="21"/>
  <c r="G90" i="21" s="1"/>
  <c r="F89" i="21"/>
  <c r="G89" i="21" s="1"/>
  <c r="F88" i="21"/>
  <c r="G88" i="21" s="1"/>
  <c r="F87" i="21"/>
  <c r="G87" i="21" s="1"/>
  <c r="F86" i="21"/>
  <c r="G86" i="21" s="1"/>
  <c r="F85" i="21"/>
  <c r="G85" i="21" s="1"/>
  <c r="F84" i="21"/>
  <c r="G84" i="21" s="1"/>
  <c r="F83" i="21"/>
  <c r="G83" i="21" s="1"/>
  <c r="F82" i="21"/>
  <c r="G82" i="21" s="1"/>
  <c r="F81" i="21"/>
  <c r="G81" i="21" s="1"/>
  <c r="F80" i="21"/>
  <c r="G80" i="21" s="1"/>
  <c r="F79" i="21"/>
  <c r="G79" i="21" s="1"/>
  <c r="F78" i="21"/>
  <c r="G78" i="21" s="1"/>
  <c r="F77" i="21"/>
  <c r="G77" i="21" s="1"/>
  <c r="F76" i="21"/>
  <c r="G76" i="21" s="1"/>
  <c r="F75" i="21"/>
  <c r="G75" i="21" s="1"/>
  <c r="F74" i="21"/>
  <c r="G74" i="21" s="1"/>
  <c r="F73" i="21"/>
  <c r="G73" i="21" s="1"/>
  <c r="F72" i="21"/>
  <c r="G72" i="21" s="1"/>
  <c r="F71" i="21"/>
  <c r="G71" i="21" s="1"/>
  <c r="F70" i="21"/>
  <c r="G70" i="21" s="1"/>
  <c r="F69" i="21"/>
  <c r="G69" i="21" s="1"/>
  <c r="F68" i="21"/>
  <c r="G68" i="21" s="1"/>
  <c r="F67" i="21"/>
  <c r="G67" i="21" s="1"/>
  <c r="F66" i="21"/>
  <c r="G66" i="21" s="1"/>
  <c r="F65" i="21"/>
  <c r="G65" i="21" s="1"/>
  <c r="F64" i="21"/>
  <c r="G64" i="21" s="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G56" i="21" s="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F7" i="21"/>
  <c r="G7" i="21" s="1"/>
  <c r="F6" i="21"/>
  <c r="G6" i="21" s="1"/>
  <c r="F5" i="21"/>
  <c r="G5" i="21" s="1"/>
  <c r="F4" i="21"/>
  <c r="G4" i="21" s="1"/>
  <c r="F3" i="21"/>
  <c r="G3" i="21" s="1"/>
  <c r="F2" i="21"/>
  <c r="G2" i="21" s="1"/>
  <c r="N5" i="4" l="1"/>
  <c r="G2" i="17" s="1"/>
  <c r="D2" i="7"/>
  <c r="R151" i="19"/>
  <c r="S151" i="19" s="1"/>
  <c r="O151" i="19"/>
  <c r="P151" i="19" s="1"/>
  <c r="K151" i="19"/>
  <c r="J151" i="19"/>
  <c r="I151" i="19"/>
  <c r="R150" i="19"/>
  <c r="S150" i="19" s="1"/>
  <c r="O150" i="19"/>
  <c r="P150" i="19" s="1"/>
  <c r="K150" i="19"/>
  <c r="J150" i="19"/>
  <c r="I150" i="19"/>
  <c r="R149" i="19"/>
  <c r="S149" i="19" s="1"/>
  <c r="O149" i="19"/>
  <c r="P149" i="19" s="1"/>
  <c r="K149" i="19"/>
  <c r="J149" i="19"/>
  <c r="I149" i="19"/>
  <c r="R148" i="19"/>
  <c r="S148" i="19" s="1"/>
  <c r="O148" i="19"/>
  <c r="P148" i="19" s="1"/>
  <c r="K148" i="19"/>
  <c r="J148" i="19"/>
  <c r="I148" i="19"/>
  <c r="R147" i="19"/>
  <c r="S147" i="19" s="1"/>
  <c r="O147" i="19"/>
  <c r="P147" i="19" s="1"/>
  <c r="K147" i="19"/>
  <c r="J147" i="19"/>
  <c r="I147" i="19"/>
  <c r="R146" i="19"/>
  <c r="S146" i="19" s="1"/>
  <c r="O146" i="19"/>
  <c r="P146" i="19" s="1"/>
  <c r="K146" i="19"/>
  <c r="J146" i="19"/>
  <c r="I146" i="19"/>
  <c r="R145" i="19"/>
  <c r="S145" i="19" s="1"/>
  <c r="O145" i="19"/>
  <c r="P145" i="19" s="1"/>
  <c r="K145" i="19"/>
  <c r="J145" i="19"/>
  <c r="I145" i="19"/>
  <c r="R144" i="19"/>
  <c r="S144" i="19" s="1"/>
  <c r="O144" i="19"/>
  <c r="P144" i="19" s="1"/>
  <c r="K144" i="19"/>
  <c r="J144" i="19"/>
  <c r="I144" i="19"/>
  <c r="R143" i="19"/>
  <c r="S143" i="19" s="1"/>
  <c r="O143" i="19"/>
  <c r="P143" i="19" s="1"/>
  <c r="K143" i="19"/>
  <c r="J143" i="19"/>
  <c r="I143" i="19"/>
  <c r="R142" i="19"/>
  <c r="S142" i="19" s="1"/>
  <c r="O142" i="19"/>
  <c r="P142" i="19" s="1"/>
  <c r="K142" i="19"/>
  <c r="J142" i="19"/>
  <c r="I142" i="19"/>
  <c r="R141" i="19"/>
  <c r="S141" i="19" s="1"/>
  <c r="O141" i="19"/>
  <c r="P141" i="19" s="1"/>
  <c r="K141" i="19"/>
  <c r="J141" i="19"/>
  <c r="I141" i="19"/>
  <c r="R140" i="19"/>
  <c r="S140" i="19" s="1"/>
  <c r="O140" i="19"/>
  <c r="P140" i="19" s="1"/>
  <c r="K140" i="19"/>
  <c r="J140" i="19"/>
  <c r="I140" i="19"/>
  <c r="R139" i="19"/>
  <c r="S139" i="19" s="1"/>
  <c r="O139" i="19"/>
  <c r="P139" i="19" s="1"/>
  <c r="K139" i="19"/>
  <c r="J139" i="19"/>
  <c r="I139" i="19"/>
  <c r="R138" i="19"/>
  <c r="S138" i="19" s="1"/>
  <c r="O138" i="19"/>
  <c r="P138" i="19" s="1"/>
  <c r="K138" i="19"/>
  <c r="J138" i="19"/>
  <c r="I138" i="19"/>
  <c r="R137" i="19"/>
  <c r="S137" i="19" s="1"/>
  <c r="O137" i="19"/>
  <c r="P137" i="19" s="1"/>
  <c r="K137" i="19"/>
  <c r="J137" i="19"/>
  <c r="I137" i="19"/>
  <c r="R136" i="19"/>
  <c r="S136" i="19" s="1"/>
  <c r="O136" i="19"/>
  <c r="P136" i="19" s="1"/>
  <c r="K136" i="19"/>
  <c r="J136" i="19"/>
  <c r="I136" i="19"/>
  <c r="R135" i="19"/>
  <c r="S135" i="19" s="1"/>
  <c r="O135" i="19"/>
  <c r="P135" i="19" s="1"/>
  <c r="K135" i="19"/>
  <c r="J135" i="19"/>
  <c r="I135" i="19"/>
  <c r="R134" i="19"/>
  <c r="S134" i="19" s="1"/>
  <c r="O134" i="19"/>
  <c r="P134" i="19" s="1"/>
  <c r="K134" i="19"/>
  <c r="J134" i="19"/>
  <c r="I134" i="19"/>
  <c r="R133" i="19"/>
  <c r="S133" i="19" s="1"/>
  <c r="O133" i="19"/>
  <c r="P133" i="19" s="1"/>
  <c r="K133" i="19"/>
  <c r="J133" i="19"/>
  <c r="I133" i="19"/>
  <c r="R132" i="19"/>
  <c r="S132" i="19" s="1"/>
  <c r="O132" i="19"/>
  <c r="P132" i="19" s="1"/>
  <c r="K132" i="19"/>
  <c r="J132" i="19"/>
  <c r="I132" i="19"/>
  <c r="R131" i="19"/>
  <c r="S131" i="19" s="1"/>
  <c r="O131" i="19"/>
  <c r="P131" i="19" s="1"/>
  <c r="K131" i="19"/>
  <c r="J131" i="19"/>
  <c r="I131" i="19"/>
  <c r="R130" i="19"/>
  <c r="S130" i="19" s="1"/>
  <c r="O130" i="19"/>
  <c r="P130" i="19" s="1"/>
  <c r="K130" i="19"/>
  <c r="J130" i="19"/>
  <c r="I130" i="19"/>
  <c r="R129" i="19"/>
  <c r="S129" i="19" s="1"/>
  <c r="O129" i="19"/>
  <c r="P129" i="19" s="1"/>
  <c r="K129" i="19"/>
  <c r="J129" i="19"/>
  <c r="I129" i="19"/>
  <c r="R128" i="19"/>
  <c r="S128" i="19" s="1"/>
  <c r="O128" i="19"/>
  <c r="P128" i="19" s="1"/>
  <c r="K128" i="19"/>
  <c r="J128" i="19"/>
  <c r="I128" i="19"/>
  <c r="R127" i="19"/>
  <c r="S127" i="19" s="1"/>
  <c r="O127" i="19"/>
  <c r="P127" i="19" s="1"/>
  <c r="K127" i="19"/>
  <c r="J127" i="19"/>
  <c r="I127" i="19"/>
  <c r="R126" i="19"/>
  <c r="S126" i="19" s="1"/>
  <c r="O126" i="19"/>
  <c r="P126" i="19" s="1"/>
  <c r="K126" i="19"/>
  <c r="J126" i="19"/>
  <c r="I126" i="19"/>
  <c r="R125" i="19"/>
  <c r="S125" i="19" s="1"/>
  <c r="O125" i="19"/>
  <c r="P125" i="19" s="1"/>
  <c r="K125" i="19"/>
  <c r="J125" i="19"/>
  <c r="I125" i="19"/>
  <c r="R124" i="19"/>
  <c r="S124" i="19" s="1"/>
  <c r="O124" i="19"/>
  <c r="P124" i="19" s="1"/>
  <c r="K124" i="19"/>
  <c r="J124" i="19"/>
  <c r="I124" i="19"/>
  <c r="R123" i="19"/>
  <c r="S123" i="19" s="1"/>
  <c r="O123" i="19"/>
  <c r="P123" i="19" s="1"/>
  <c r="K123" i="19"/>
  <c r="J123" i="19"/>
  <c r="I123" i="19"/>
  <c r="R122" i="19"/>
  <c r="S122" i="19" s="1"/>
  <c r="O122" i="19"/>
  <c r="P122" i="19" s="1"/>
  <c r="K122" i="19"/>
  <c r="J122" i="19"/>
  <c r="I122" i="19"/>
  <c r="R121" i="19"/>
  <c r="S121" i="19" s="1"/>
  <c r="O121" i="19"/>
  <c r="P121" i="19" s="1"/>
  <c r="K121" i="19"/>
  <c r="J121" i="19"/>
  <c r="I121" i="19"/>
  <c r="R120" i="19"/>
  <c r="S120" i="19" s="1"/>
  <c r="O120" i="19"/>
  <c r="P120" i="19" s="1"/>
  <c r="K120" i="19"/>
  <c r="J120" i="19"/>
  <c r="I120" i="19"/>
  <c r="R119" i="19"/>
  <c r="S119" i="19" s="1"/>
  <c r="O119" i="19"/>
  <c r="P119" i="19" s="1"/>
  <c r="K119" i="19"/>
  <c r="J119" i="19"/>
  <c r="I119" i="19"/>
  <c r="R118" i="19"/>
  <c r="S118" i="19" s="1"/>
  <c r="O118" i="19"/>
  <c r="P118" i="19" s="1"/>
  <c r="K118" i="19"/>
  <c r="J118" i="19"/>
  <c r="I118" i="19"/>
  <c r="R117" i="19"/>
  <c r="S117" i="19" s="1"/>
  <c r="O117" i="19"/>
  <c r="P117" i="19" s="1"/>
  <c r="K117" i="19"/>
  <c r="J117" i="19"/>
  <c r="I117" i="19"/>
  <c r="R116" i="19"/>
  <c r="S116" i="19" s="1"/>
  <c r="O116" i="19"/>
  <c r="P116" i="19" s="1"/>
  <c r="K116" i="19"/>
  <c r="J116" i="19"/>
  <c r="I116" i="19"/>
  <c r="R115" i="19"/>
  <c r="S115" i="19" s="1"/>
  <c r="O115" i="19"/>
  <c r="P115" i="19" s="1"/>
  <c r="K115" i="19"/>
  <c r="J115" i="19"/>
  <c r="I115" i="19"/>
  <c r="R114" i="19"/>
  <c r="S114" i="19" s="1"/>
  <c r="O114" i="19"/>
  <c r="P114" i="19" s="1"/>
  <c r="K114" i="19"/>
  <c r="J114" i="19"/>
  <c r="I114" i="19"/>
  <c r="R113" i="19"/>
  <c r="S113" i="19" s="1"/>
  <c r="O113" i="19"/>
  <c r="P113" i="19" s="1"/>
  <c r="K113" i="19"/>
  <c r="J113" i="19"/>
  <c r="I113" i="19"/>
  <c r="R112" i="19"/>
  <c r="S112" i="19" s="1"/>
  <c r="O112" i="19"/>
  <c r="P112" i="19" s="1"/>
  <c r="K112" i="19"/>
  <c r="J112" i="19"/>
  <c r="I112" i="19"/>
  <c r="R111" i="19"/>
  <c r="S111" i="19" s="1"/>
  <c r="O111" i="19"/>
  <c r="P111" i="19" s="1"/>
  <c r="K111" i="19"/>
  <c r="J111" i="19"/>
  <c r="I111" i="19"/>
  <c r="R110" i="19"/>
  <c r="S110" i="19" s="1"/>
  <c r="O110" i="19"/>
  <c r="P110" i="19" s="1"/>
  <c r="K110" i="19"/>
  <c r="J110" i="19"/>
  <c r="I110" i="19"/>
  <c r="R109" i="19"/>
  <c r="S109" i="19" s="1"/>
  <c r="O109" i="19"/>
  <c r="P109" i="19" s="1"/>
  <c r="K109" i="19"/>
  <c r="J109" i="19"/>
  <c r="I109" i="19"/>
  <c r="R108" i="19"/>
  <c r="S108" i="19" s="1"/>
  <c r="O108" i="19"/>
  <c r="P108" i="19" s="1"/>
  <c r="K108" i="19"/>
  <c r="J108" i="19"/>
  <c r="I108" i="19"/>
  <c r="R107" i="19"/>
  <c r="S107" i="19" s="1"/>
  <c r="O107" i="19"/>
  <c r="P107" i="19" s="1"/>
  <c r="K107" i="19"/>
  <c r="J107" i="19"/>
  <c r="I107" i="19"/>
  <c r="R106" i="19"/>
  <c r="S106" i="19" s="1"/>
  <c r="O106" i="19"/>
  <c r="P106" i="19" s="1"/>
  <c r="K106" i="19"/>
  <c r="J106" i="19"/>
  <c r="I106" i="19"/>
  <c r="R105" i="19"/>
  <c r="S105" i="19" s="1"/>
  <c r="O105" i="19"/>
  <c r="P105" i="19" s="1"/>
  <c r="K105" i="19"/>
  <c r="J105" i="19"/>
  <c r="I105" i="19"/>
  <c r="R104" i="19"/>
  <c r="S104" i="19" s="1"/>
  <c r="O104" i="19"/>
  <c r="P104" i="19" s="1"/>
  <c r="K104" i="19"/>
  <c r="J104" i="19"/>
  <c r="I104" i="19"/>
  <c r="R103" i="19"/>
  <c r="S103" i="19" s="1"/>
  <c r="O103" i="19"/>
  <c r="P103" i="19" s="1"/>
  <c r="K103" i="19"/>
  <c r="J103" i="19"/>
  <c r="I103" i="19"/>
  <c r="R102" i="19"/>
  <c r="S102" i="19" s="1"/>
  <c r="O102" i="19"/>
  <c r="P102" i="19" s="1"/>
  <c r="K102" i="19"/>
  <c r="J102" i="19"/>
  <c r="I102" i="19"/>
  <c r="R101" i="19"/>
  <c r="S101" i="19" s="1"/>
  <c r="O101" i="19"/>
  <c r="P101" i="19" s="1"/>
  <c r="K101" i="19"/>
  <c r="J101" i="19"/>
  <c r="I101" i="19"/>
  <c r="R100" i="19"/>
  <c r="S100" i="19" s="1"/>
  <c r="O100" i="19"/>
  <c r="P100" i="19" s="1"/>
  <c r="K100" i="19"/>
  <c r="J100" i="19"/>
  <c r="I100" i="19"/>
  <c r="R99" i="19"/>
  <c r="S99" i="19" s="1"/>
  <c r="O99" i="19"/>
  <c r="P99" i="19" s="1"/>
  <c r="K99" i="19"/>
  <c r="J99" i="19"/>
  <c r="I99" i="19"/>
  <c r="R98" i="19"/>
  <c r="S98" i="19" s="1"/>
  <c r="O98" i="19"/>
  <c r="P98" i="19" s="1"/>
  <c r="K98" i="19"/>
  <c r="J98" i="19"/>
  <c r="I98" i="19"/>
  <c r="R97" i="19"/>
  <c r="S97" i="19" s="1"/>
  <c r="O97" i="19"/>
  <c r="P97" i="19" s="1"/>
  <c r="K97" i="19"/>
  <c r="J97" i="19"/>
  <c r="I97" i="19"/>
  <c r="R96" i="19"/>
  <c r="S96" i="19" s="1"/>
  <c r="O96" i="19"/>
  <c r="P96" i="19" s="1"/>
  <c r="K96" i="19"/>
  <c r="J96" i="19"/>
  <c r="I96" i="19"/>
  <c r="R95" i="19"/>
  <c r="S95" i="19" s="1"/>
  <c r="O95" i="19"/>
  <c r="P95" i="19" s="1"/>
  <c r="K95" i="19"/>
  <c r="J95" i="19"/>
  <c r="I95" i="19"/>
  <c r="R94" i="19"/>
  <c r="S94" i="19" s="1"/>
  <c r="O94" i="19"/>
  <c r="P94" i="19" s="1"/>
  <c r="K94" i="19"/>
  <c r="J94" i="19"/>
  <c r="I94" i="19"/>
  <c r="R93" i="19"/>
  <c r="S93" i="19" s="1"/>
  <c r="O93" i="19"/>
  <c r="P93" i="19" s="1"/>
  <c r="K93" i="19"/>
  <c r="J93" i="19"/>
  <c r="I93" i="19"/>
  <c r="R92" i="19"/>
  <c r="S92" i="19" s="1"/>
  <c r="O92" i="19"/>
  <c r="P92" i="19" s="1"/>
  <c r="K92" i="19"/>
  <c r="J92" i="19"/>
  <c r="I92" i="19"/>
  <c r="R91" i="19"/>
  <c r="S91" i="19" s="1"/>
  <c r="O91" i="19"/>
  <c r="P91" i="19" s="1"/>
  <c r="K91" i="19"/>
  <c r="J91" i="19"/>
  <c r="I91" i="19"/>
  <c r="R90" i="19"/>
  <c r="S90" i="19" s="1"/>
  <c r="O90" i="19"/>
  <c r="P90" i="19" s="1"/>
  <c r="K90" i="19"/>
  <c r="J90" i="19"/>
  <c r="I90" i="19"/>
  <c r="R89" i="19"/>
  <c r="S89" i="19" s="1"/>
  <c r="O89" i="19"/>
  <c r="P89" i="19" s="1"/>
  <c r="K89" i="19"/>
  <c r="J89" i="19"/>
  <c r="I89" i="19"/>
  <c r="R88" i="19"/>
  <c r="S88" i="19" s="1"/>
  <c r="O88" i="19"/>
  <c r="P88" i="19" s="1"/>
  <c r="K88" i="19"/>
  <c r="J88" i="19"/>
  <c r="I88" i="19"/>
  <c r="R87" i="19"/>
  <c r="S87" i="19" s="1"/>
  <c r="O87" i="19"/>
  <c r="P87" i="19" s="1"/>
  <c r="K87" i="19"/>
  <c r="J87" i="19"/>
  <c r="I87" i="19"/>
  <c r="R86" i="19"/>
  <c r="S86" i="19" s="1"/>
  <c r="O86" i="19"/>
  <c r="P86" i="19" s="1"/>
  <c r="K86" i="19"/>
  <c r="J86" i="19"/>
  <c r="I86" i="19"/>
  <c r="R85" i="19"/>
  <c r="S85" i="19" s="1"/>
  <c r="O85" i="19"/>
  <c r="P85" i="19" s="1"/>
  <c r="K85" i="19"/>
  <c r="J85" i="19"/>
  <c r="I85" i="19"/>
  <c r="R84" i="19"/>
  <c r="S84" i="19" s="1"/>
  <c r="O84" i="19"/>
  <c r="P84" i="19" s="1"/>
  <c r="K84" i="19"/>
  <c r="J84" i="19"/>
  <c r="I84" i="19"/>
  <c r="R83" i="19"/>
  <c r="S83" i="19" s="1"/>
  <c r="O83" i="19"/>
  <c r="P83" i="19" s="1"/>
  <c r="K83" i="19"/>
  <c r="J83" i="19"/>
  <c r="I83" i="19"/>
  <c r="R82" i="19"/>
  <c r="S82" i="19" s="1"/>
  <c r="O82" i="19"/>
  <c r="P82" i="19" s="1"/>
  <c r="K82" i="19"/>
  <c r="J82" i="19"/>
  <c r="I82" i="19"/>
  <c r="R81" i="19"/>
  <c r="S81" i="19" s="1"/>
  <c r="O81" i="19"/>
  <c r="P81" i="19" s="1"/>
  <c r="K81" i="19"/>
  <c r="J81" i="19"/>
  <c r="I81" i="19"/>
  <c r="R80" i="19"/>
  <c r="S80" i="19" s="1"/>
  <c r="O80" i="19"/>
  <c r="P80" i="19" s="1"/>
  <c r="K80" i="19"/>
  <c r="J80" i="19"/>
  <c r="I80" i="19"/>
  <c r="R79" i="19"/>
  <c r="S79" i="19" s="1"/>
  <c r="O79" i="19"/>
  <c r="P79" i="19" s="1"/>
  <c r="K79" i="19"/>
  <c r="J79" i="19"/>
  <c r="I79" i="19"/>
  <c r="R78" i="19"/>
  <c r="S78" i="19" s="1"/>
  <c r="O78" i="19"/>
  <c r="P78" i="19" s="1"/>
  <c r="K78" i="19"/>
  <c r="J78" i="19"/>
  <c r="I78" i="19"/>
  <c r="R77" i="19"/>
  <c r="S77" i="19" s="1"/>
  <c r="O77" i="19"/>
  <c r="P77" i="19" s="1"/>
  <c r="K77" i="19"/>
  <c r="J77" i="19"/>
  <c r="I77" i="19"/>
  <c r="R76" i="19"/>
  <c r="S76" i="19" s="1"/>
  <c r="O76" i="19"/>
  <c r="P76" i="19" s="1"/>
  <c r="K76" i="19"/>
  <c r="J76" i="19"/>
  <c r="I76" i="19"/>
  <c r="R75" i="19"/>
  <c r="S75" i="19" s="1"/>
  <c r="O75" i="19"/>
  <c r="P75" i="19" s="1"/>
  <c r="K75" i="19"/>
  <c r="J75" i="19"/>
  <c r="I75" i="19"/>
  <c r="R74" i="19"/>
  <c r="S74" i="19" s="1"/>
  <c r="O74" i="19"/>
  <c r="P74" i="19" s="1"/>
  <c r="K74" i="19"/>
  <c r="J74" i="19"/>
  <c r="I74" i="19"/>
  <c r="R73" i="19"/>
  <c r="S73" i="19" s="1"/>
  <c r="O73" i="19"/>
  <c r="P73" i="19" s="1"/>
  <c r="K73" i="19"/>
  <c r="J73" i="19"/>
  <c r="I73" i="19"/>
  <c r="R72" i="19"/>
  <c r="S72" i="19" s="1"/>
  <c r="O72" i="19"/>
  <c r="P72" i="19" s="1"/>
  <c r="K72" i="19"/>
  <c r="J72" i="19"/>
  <c r="I72" i="19"/>
  <c r="R71" i="19"/>
  <c r="S71" i="19" s="1"/>
  <c r="O71" i="19"/>
  <c r="P71" i="19" s="1"/>
  <c r="K71" i="19"/>
  <c r="J71" i="19"/>
  <c r="I71" i="19"/>
  <c r="R70" i="19"/>
  <c r="S70" i="19" s="1"/>
  <c r="O70" i="19"/>
  <c r="P70" i="19" s="1"/>
  <c r="K70" i="19"/>
  <c r="J70" i="19"/>
  <c r="I70" i="19"/>
  <c r="R69" i="19"/>
  <c r="S69" i="19" s="1"/>
  <c r="O69" i="19"/>
  <c r="P69" i="19" s="1"/>
  <c r="K69" i="19"/>
  <c r="J69" i="19"/>
  <c r="I69" i="19"/>
  <c r="R68" i="19"/>
  <c r="S68" i="19" s="1"/>
  <c r="O68" i="19"/>
  <c r="P68" i="19" s="1"/>
  <c r="K68" i="19"/>
  <c r="J68" i="19"/>
  <c r="I68" i="19"/>
  <c r="R67" i="19"/>
  <c r="S67" i="19" s="1"/>
  <c r="O67" i="19"/>
  <c r="P67" i="19" s="1"/>
  <c r="K67" i="19"/>
  <c r="J67" i="19"/>
  <c r="I67" i="19"/>
  <c r="R66" i="19"/>
  <c r="S66" i="19" s="1"/>
  <c r="O66" i="19"/>
  <c r="P66" i="19" s="1"/>
  <c r="K66" i="19"/>
  <c r="J66" i="19"/>
  <c r="I66" i="19"/>
  <c r="R65" i="19"/>
  <c r="S65" i="19" s="1"/>
  <c r="O65" i="19"/>
  <c r="P65" i="19" s="1"/>
  <c r="K65" i="19"/>
  <c r="J65" i="19"/>
  <c r="I65" i="19"/>
  <c r="R64" i="19"/>
  <c r="S64" i="19" s="1"/>
  <c r="O64" i="19"/>
  <c r="P64" i="19" s="1"/>
  <c r="K64" i="19"/>
  <c r="J64" i="19"/>
  <c r="I64" i="19"/>
  <c r="R63" i="19"/>
  <c r="S63" i="19" s="1"/>
  <c r="O63" i="19"/>
  <c r="P63" i="19" s="1"/>
  <c r="K63" i="19"/>
  <c r="J63" i="19"/>
  <c r="I63" i="19"/>
  <c r="R62" i="19"/>
  <c r="S62" i="19" s="1"/>
  <c r="O62" i="19"/>
  <c r="P62" i="19" s="1"/>
  <c r="K62" i="19"/>
  <c r="J62" i="19"/>
  <c r="I62" i="19"/>
  <c r="R61" i="19"/>
  <c r="S61" i="19" s="1"/>
  <c r="O61" i="19"/>
  <c r="P61" i="19" s="1"/>
  <c r="K61" i="19"/>
  <c r="J61" i="19"/>
  <c r="I61" i="19"/>
  <c r="R60" i="19"/>
  <c r="S60" i="19" s="1"/>
  <c r="O60" i="19"/>
  <c r="P60" i="19" s="1"/>
  <c r="K60" i="19"/>
  <c r="J60" i="19"/>
  <c r="I60" i="19"/>
  <c r="R59" i="19"/>
  <c r="S59" i="19" s="1"/>
  <c r="O59" i="19"/>
  <c r="P59" i="19" s="1"/>
  <c r="K59" i="19"/>
  <c r="J59" i="19"/>
  <c r="I59" i="19"/>
  <c r="R58" i="19"/>
  <c r="S58" i="19" s="1"/>
  <c r="O58" i="19"/>
  <c r="P58" i="19" s="1"/>
  <c r="K58" i="19"/>
  <c r="J58" i="19"/>
  <c r="I58" i="19"/>
  <c r="R57" i="19"/>
  <c r="S57" i="19" s="1"/>
  <c r="O57" i="19"/>
  <c r="P57" i="19" s="1"/>
  <c r="K57" i="19"/>
  <c r="J57" i="19"/>
  <c r="I57" i="19"/>
  <c r="R56" i="19"/>
  <c r="S56" i="19" s="1"/>
  <c r="O56" i="19"/>
  <c r="P56" i="19" s="1"/>
  <c r="K56" i="19"/>
  <c r="J56" i="19"/>
  <c r="I56" i="19"/>
  <c r="R55" i="19"/>
  <c r="S55" i="19" s="1"/>
  <c r="O55" i="19"/>
  <c r="P55" i="19" s="1"/>
  <c r="K55" i="19"/>
  <c r="J55" i="19"/>
  <c r="I55" i="19"/>
  <c r="R54" i="19"/>
  <c r="S54" i="19" s="1"/>
  <c r="O54" i="19"/>
  <c r="P54" i="19" s="1"/>
  <c r="K54" i="19"/>
  <c r="J54" i="19"/>
  <c r="I54" i="19"/>
  <c r="R53" i="19"/>
  <c r="S53" i="19" s="1"/>
  <c r="O53" i="19"/>
  <c r="P53" i="19" s="1"/>
  <c r="K53" i="19"/>
  <c r="J53" i="19"/>
  <c r="I53" i="19"/>
  <c r="R52" i="19"/>
  <c r="S52" i="19" s="1"/>
  <c r="O52" i="19"/>
  <c r="P52" i="19" s="1"/>
  <c r="K52" i="19"/>
  <c r="J52" i="19"/>
  <c r="I52" i="19"/>
  <c r="R51" i="19"/>
  <c r="S51" i="19" s="1"/>
  <c r="O51" i="19"/>
  <c r="P51" i="19" s="1"/>
  <c r="K51" i="19"/>
  <c r="J51" i="19"/>
  <c r="I51" i="19"/>
  <c r="R50" i="19"/>
  <c r="S50" i="19" s="1"/>
  <c r="O50" i="19"/>
  <c r="P50" i="19" s="1"/>
  <c r="K50" i="19"/>
  <c r="J50" i="19"/>
  <c r="I50" i="19"/>
  <c r="R49" i="19"/>
  <c r="S49" i="19" s="1"/>
  <c r="O49" i="19"/>
  <c r="P49" i="19" s="1"/>
  <c r="K49" i="19"/>
  <c r="J49" i="19"/>
  <c r="I49" i="19"/>
  <c r="R48" i="19"/>
  <c r="S48" i="19" s="1"/>
  <c r="O48" i="19"/>
  <c r="P48" i="19" s="1"/>
  <c r="K48" i="19"/>
  <c r="J48" i="19"/>
  <c r="I48" i="19"/>
  <c r="R47" i="19"/>
  <c r="S47" i="19" s="1"/>
  <c r="O47" i="19"/>
  <c r="P47" i="19" s="1"/>
  <c r="K47" i="19"/>
  <c r="J47" i="19"/>
  <c r="I47" i="19"/>
  <c r="R46" i="19"/>
  <c r="S46" i="19" s="1"/>
  <c r="O46" i="19"/>
  <c r="P46" i="19" s="1"/>
  <c r="K46" i="19"/>
  <c r="J46" i="19"/>
  <c r="I46" i="19"/>
  <c r="R45" i="19"/>
  <c r="S45" i="19" s="1"/>
  <c r="O45" i="19"/>
  <c r="P45" i="19" s="1"/>
  <c r="K45" i="19"/>
  <c r="J45" i="19"/>
  <c r="I45" i="19"/>
  <c r="R44" i="19"/>
  <c r="S44" i="19" s="1"/>
  <c r="O44" i="19"/>
  <c r="P44" i="19" s="1"/>
  <c r="K44" i="19"/>
  <c r="J44" i="19"/>
  <c r="I44" i="19"/>
  <c r="R43" i="19"/>
  <c r="S43" i="19" s="1"/>
  <c r="O43" i="19"/>
  <c r="P43" i="19" s="1"/>
  <c r="K43" i="19"/>
  <c r="J43" i="19"/>
  <c r="I43" i="19"/>
  <c r="R42" i="19"/>
  <c r="S42" i="19" s="1"/>
  <c r="O42" i="19"/>
  <c r="P42" i="19" s="1"/>
  <c r="K42" i="19"/>
  <c r="J42" i="19"/>
  <c r="I42" i="19"/>
  <c r="R41" i="19"/>
  <c r="S41" i="19" s="1"/>
  <c r="O41" i="19"/>
  <c r="P41" i="19" s="1"/>
  <c r="K41" i="19"/>
  <c r="J41" i="19"/>
  <c r="I41" i="19"/>
  <c r="R40" i="19"/>
  <c r="S40" i="19" s="1"/>
  <c r="O40" i="19"/>
  <c r="P40" i="19" s="1"/>
  <c r="K40" i="19"/>
  <c r="J40" i="19"/>
  <c r="I40" i="19"/>
  <c r="R39" i="19"/>
  <c r="S39" i="19" s="1"/>
  <c r="O39" i="19"/>
  <c r="P39" i="19" s="1"/>
  <c r="K39" i="19"/>
  <c r="J39" i="19"/>
  <c r="I39" i="19"/>
  <c r="R38" i="19"/>
  <c r="S38" i="19" s="1"/>
  <c r="O38" i="19"/>
  <c r="P38" i="19" s="1"/>
  <c r="K38" i="19"/>
  <c r="J38" i="19"/>
  <c r="I38" i="19"/>
  <c r="R37" i="19"/>
  <c r="S37" i="19" s="1"/>
  <c r="O37" i="19"/>
  <c r="P37" i="19" s="1"/>
  <c r="K37" i="19"/>
  <c r="J37" i="19"/>
  <c r="I37" i="19"/>
  <c r="R36" i="19"/>
  <c r="S36" i="19" s="1"/>
  <c r="O36" i="19"/>
  <c r="P36" i="19" s="1"/>
  <c r="K36" i="19"/>
  <c r="J36" i="19"/>
  <c r="I36" i="19"/>
  <c r="R35" i="19"/>
  <c r="S35" i="19" s="1"/>
  <c r="O35" i="19"/>
  <c r="P35" i="19" s="1"/>
  <c r="K35" i="19"/>
  <c r="J35" i="19"/>
  <c r="I35" i="19"/>
  <c r="R34" i="19"/>
  <c r="S34" i="19" s="1"/>
  <c r="O34" i="19"/>
  <c r="P34" i="19" s="1"/>
  <c r="K34" i="19"/>
  <c r="J34" i="19"/>
  <c r="I34" i="19"/>
  <c r="R33" i="19"/>
  <c r="S33" i="19" s="1"/>
  <c r="O33" i="19"/>
  <c r="P33" i="19" s="1"/>
  <c r="K33" i="19"/>
  <c r="J33" i="19"/>
  <c r="I33" i="19"/>
  <c r="R32" i="19"/>
  <c r="S32" i="19" s="1"/>
  <c r="O32" i="19"/>
  <c r="P32" i="19" s="1"/>
  <c r="K32" i="19"/>
  <c r="J32" i="19"/>
  <c r="I32" i="19"/>
  <c r="R31" i="19"/>
  <c r="S31" i="19" s="1"/>
  <c r="O31" i="19"/>
  <c r="P31" i="19" s="1"/>
  <c r="K31" i="19"/>
  <c r="J31" i="19"/>
  <c r="I31" i="19"/>
  <c r="R30" i="19"/>
  <c r="S30" i="19" s="1"/>
  <c r="O30" i="19"/>
  <c r="P30" i="19" s="1"/>
  <c r="K30" i="19"/>
  <c r="J30" i="19"/>
  <c r="I30" i="19"/>
  <c r="R29" i="19"/>
  <c r="S29" i="19" s="1"/>
  <c r="O29" i="19"/>
  <c r="P29" i="19" s="1"/>
  <c r="K29" i="19"/>
  <c r="J29" i="19"/>
  <c r="I29" i="19"/>
  <c r="R28" i="19"/>
  <c r="S28" i="19" s="1"/>
  <c r="O28" i="19"/>
  <c r="P28" i="19" s="1"/>
  <c r="K28" i="19"/>
  <c r="J28" i="19"/>
  <c r="I28" i="19"/>
  <c r="R27" i="19"/>
  <c r="S27" i="19" s="1"/>
  <c r="O27" i="19"/>
  <c r="P27" i="19" s="1"/>
  <c r="K27" i="19"/>
  <c r="J27" i="19"/>
  <c r="I27" i="19"/>
  <c r="R26" i="19"/>
  <c r="S26" i="19" s="1"/>
  <c r="O26" i="19"/>
  <c r="P26" i="19" s="1"/>
  <c r="K26" i="19"/>
  <c r="J26" i="19"/>
  <c r="I26" i="19"/>
  <c r="R25" i="19"/>
  <c r="S25" i="19" s="1"/>
  <c r="O25" i="19"/>
  <c r="P25" i="19" s="1"/>
  <c r="K25" i="19"/>
  <c r="J25" i="19"/>
  <c r="I25" i="19"/>
  <c r="R24" i="19"/>
  <c r="S24" i="19" s="1"/>
  <c r="O24" i="19"/>
  <c r="P24" i="19" s="1"/>
  <c r="K24" i="19"/>
  <c r="J24" i="19"/>
  <c r="I24" i="19"/>
  <c r="R23" i="19"/>
  <c r="S23" i="19" s="1"/>
  <c r="O23" i="19"/>
  <c r="P23" i="19" s="1"/>
  <c r="K23" i="19"/>
  <c r="J23" i="19"/>
  <c r="I23" i="19"/>
  <c r="R22" i="19"/>
  <c r="S22" i="19" s="1"/>
  <c r="O22" i="19"/>
  <c r="P22" i="19" s="1"/>
  <c r="K22" i="19"/>
  <c r="J22" i="19"/>
  <c r="I22" i="19"/>
  <c r="R21" i="19"/>
  <c r="S21" i="19" s="1"/>
  <c r="O21" i="19"/>
  <c r="P21" i="19" s="1"/>
  <c r="K21" i="19"/>
  <c r="J21" i="19"/>
  <c r="I21" i="19"/>
  <c r="R20" i="19"/>
  <c r="S20" i="19" s="1"/>
  <c r="O20" i="19"/>
  <c r="P20" i="19" s="1"/>
  <c r="K20" i="19"/>
  <c r="J20" i="19"/>
  <c r="I20" i="19"/>
  <c r="R19" i="19"/>
  <c r="S19" i="19" s="1"/>
  <c r="O19" i="19"/>
  <c r="P19" i="19" s="1"/>
  <c r="K19" i="19"/>
  <c r="J19" i="19"/>
  <c r="I19" i="19"/>
  <c r="R18" i="19"/>
  <c r="S18" i="19" s="1"/>
  <c r="O18" i="19"/>
  <c r="P18" i="19" s="1"/>
  <c r="K18" i="19"/>
  <c r="J18" i="19"/>
  <c r="I18" i="19"/>
  <c r="R17" i="19"/>
  <c r="S17" i="19" s="1"/>
  <c r="O17" i="19"/>
  <c r="P17" i="19" s="1"/>
  <c r="K17" i="19"/>
  <c r="J17" i="19"/>
  <c r="I17" i="19"/>
  <c r="R16" i="19"/>
  <c r="S16" i="19" s="1"/>
  <c r="O16" i="19"/>
  <c r="P16" i="19" s="1"/>
  <c r="K16" i="19"/>
  <c r="J16" i="19"/>
  <c r="I16" i="19"/>
  <c r="R15" i="19"/>
  <c r="S15" i="19" s="1"/>
  <c r="O15" i="19"/>
  <c r="P15" i="19" s="1"/>
  <c r="K15" i="19"/>
  <c r="J15" i="19"/>
  <c r="I15" i="19"/>
  <c r="R14" i="19"/>
  <c r="S14" i="19" s="1"/>
  <c r="O14" i="19"/>
  <c r="P14" i="19" s="1"/>
  <c r="K14" i="19"/>
  <c r="J14" i="19"/>
  <c r="I14" i="19"/>
  <c r="R13" i="19"/>
  <c r="S13" i="19" s="1"/>
  <c r="O13" i="19"/>
  <c r="P13" i="19" s="1"/>
  <c r="K13" i="19"/>
  <c r="J13" i="19"/>
  <c r="I13" i="19"/>
  <c r="R12" i="19"/>
  <c r="S12" i="19" s="1"/>
  <c r="O12" i="19"/>
  <c r="P12" i="19" s="1"/>
  <c r="K12" i="19"/>
  <c r="J12" i="19"/>
  <c r="I12" i="19"/>
  <c r="R11" i="19"/>
  <c r="S11" i="19" s="1"/>
  <c r="O11" i="19"/>
  <c r="P11" i="19" s="1"/>
  <c r="K11" i="19"/>
  <c r="J11" i="19"/>
  <c r="I11" i="19"/>
  <c r="R10" i="19"/>
  <c r="S10" i="19" s="1"/>
  <c r="O10" i="19"/>
  <c r="P10" i="19" s="1"/>
  <c r="K10" i="19"/>
  <c r="J10" i="19"/>
  <c r="I10" i="19"/>
  <c r="R9" i="19"/>
  <c r="S9" i="19" s="1"/>
  <c r="O9" i="19"/>
  <c r="P9" i="19" s="1"/>
  <c r="K9" i="19"/>
  <c r="J9" i="19"/>
  <c r="I9" i="19"/>
  <c r="R8" i="19"/>
  <c r="S8" i="19" s="1"/>
  <c r="O8" i="19"/>
  <c r="P8" i="19" s="1"/>
  <c r="K8" i="19"/>
  <c r="J8" i="19"/>
  <c r="I8" i="19"/>
  <c r="R7" i="19"/>
  <c r="S7" i="19" s="1"/>
  <c r="O7" i="19"/>
  <c r="P7" i="19" s="1"/>
  <c r="K7" i="19"/>
  <c r="J7" i="19"/>
  <c r="I7" i="19"/>
  <c r="R6" i="19"/>
  <c r="S6" i="19" s="1"/>
  <c r="O6" i="19"/>
  <c r="P6" i="19" s="1"/>
  <c r="N6" i="19" s="1"/>
  <c r="K6" i="19"/>
  <c r="J6" i="19"/>
  <c r="I6" i="19"/>
  <c r="R5" i="19"/>
  <c r="O5" i="19"/>
  <c r="K5" i="19"/>
  <c r="J5" i="19"/>
  <c r="I5" i="19"/>
  <c r="R4" i="19"/>
  <c r="O4" i="19"/>
  <c r="K4" i="19"/>
  <c r="J4" i="19"/>
  <c r="I4" i="19"/>
  <c r="R3" i="19"/>
  <c r="O3" i="19"/>
  <c r="K3" i="19"/>
  <c r="J3" i="19"/>
  <c r="I3" i="19"/>
  <c r="R2" i="19"/>
  <c r="O2" i="19"/>
  <c r="K2" i="19"/>
  <c r="J2" i="19"/>
  <c r="I2" i="19"/>
  <c r="J1" i="19"/>
  <c r="I1" i="19"/>
  <c r="H3" i="7" l="1"/>
  <c r="F3" i="7" s="1"/>
  <c r="H4" i="7"/>
  <c r="F4" i="7" s="1"/>
  <c r="H5" i="7"/>
  <c r="F5" i="7" s="1"/>
  <c r="H6" i="7"/>
  <c r="F6" i="7" s="1"/>
  <c r="H7" i="7"/>
  <c r="F7" i="7" s="1"/>
  <c r="H8" i="7"/>
  <c r="F8" i="7" s="1"/>
  <c r="H9" i="7"/>
  <c r="F9" i="7" s="1"/>
  <c r="H10" i="7"/>
  <c r="F10" i="7" s="1"/>
  <c r="H11" i="7"/>
  <c r="F11" i="7" s="1"/>
  <c r="H12" i="7"/>
  <c r="F12" i="7" s="1"/>
  <c r="H13" i="7"/>
  <c r="F13" i="7" s="1"/>
  <c r="H14" i="7"/>
  <c r="F14" i="7" s="1"/>
  <c r="H15" i="7"/>
  <c r="F15" i="7" s="1"/>
  <c r="H16" i="7"/>
  <c r="F16" i="7" s="1"/>
  <c r="H17" i="7"/>
  <c r="F17" i="7" s="1"/>
  <c r="H18" i="7"/>
  <c r="F18" i="7" s="1"/>
  <c r="H19" i="7"/>
  <c r="F19" i="7" s="1"/>
  <c r="H20" i="7"/>
  <c r="F20" i="7" s="1"/>
  <c r="H21" i="7"/>
  <c r="F21" i="7" s="1"/>
  <c r="H22" i="7"/>
  <c r="F22" i="7" s="1"/>
  <c r="H23" i="7"/>
  <c r="F23" i="7" s="1"/>
  <c r="H24" i="7"/>
  <c r="F24" i="7" s="1"/>
  <c r="H25" i="7"/>
  <c r="F25" i="7" s="1"/>
  <c r="H26" i="7"/>
  <c r="F26" i="7" s="1"/>
  <c r="H27" i="7"/>
  <c r="F27" i="7" s="1"/>
  <c r="H28" i="7"/>
  <c r="F28" i="7" s="1"/>
  <c r="H29" i="7"/>
  <c r="F29" i="7" s="1"/>
  <c r="H30" i="7"/>
  <c r="F30" i="7" s="1"/>
  <c r="H31" i="7"/>
  <c r="F31" i="7" s="1"/>
  <c r="H32" i="7"/>
  <c r="F32" i="7" s="1"/>
  <c r="H33" i="7"/>
  <c r="F33" i="7" s="1"/>
  <c r="H34" i="7"/>
  <c r="F34" i="7" s="1"/>
  <c r="H35" i="7"/>
  <c r="F35" i="7" s="1"/>
  <c r="H36" i="7"/>
  <c r="F36" i="7" s="1"/>
  <c r="H37" i="7"/>
  <c r="F37" i="7" s="1"/>
  <c r="H38" i="7"/>
  <c r="F38" i="7" s="1"/>
  <c r="H39" i="7"/>
  <c r="F39" i="7" s="1"/>
  <c r="H40" i="7"/>
  <c r="F40" i="7" s="1"/>
  <c r="H41" i="7"/>
  <c r="F41" i="7" s="1"/>
  <c r="H42" i="7"/>
  <c r="F42" i="7" s="1"/>
  <c r="H43" i="7"/>
  <c r="F43" i="7" s="1"/>
  <c r="H44" i="7"/>
  <c r="F44" i="7" s="1"/>
  <c r="H45" i="7"/>
  <c r="F45" i="7" s="1"/>
  <c r="H46" i="7"/>
  <c r="F46" i="7" s="1"/>
  <c r="H47" i="7"/>
  <c r="F47" i="7" s="1"/>
  <c r="H48" i="7"/>
  <c r="F48" i="7" s="1"/>
  <c r="H49" i="7"/>
  <c r="F49" i="7" s="1"/>
  <c r="H50" i="7"/>
  <c r="F50" i="7" s="1"/>
  <c r="H51" i="7"/>
  <c r="F51" i="7" s="1"/>
  <c r="H52" i="7"/>
  <c r="F52" i="7" s="1"/>
  <c r="H53" i="7"/>
  <c r="F53" i="7" s="1"/>
  <c r="H54" i="7"/>
  <c r="F54" i="7" s="1"/>
  <c r="H55" i="7"/>
  <c r="F55" i="7" s="1"/>
  <c r="H56" i="7"/>
  <c r="F56" i="7" s="1"/>
  <c r="H57" i="7"/>
  <c r="F57" i="7" s="1"/>
  <c r="H58" i="7"/>
  <c r="F58" i="7" s="1"/>
  <c r="H59" i="7"/>
  <c r="F59" i="7" s="1"/>
  <c r="H60" i="7"/>
  <c r="F60" i="7" s="1"/>
  <c r="H61" i="7"/>
  <c r="F61" i="7" s="1"/>
  <c r="H62" i="7"/>
  <c r="F62" i="7" s="1"/>
  <c r="H63" i="7"/>
  <c r="F63" i="7" s="1"/>
  <c r="H64" i="7"/>
  <c r="F64" i="7" s="1"/>
  <c r="H65" i="7"/>
  <c r="F65" i="7" s="1"/>
  <c r="H66" i="7"/>
  <c r="F66" i="7" s="1"/>
  <c r="H67" i="7"/>
  <c r="F67" i="7" s="1"/>
  <c r="H68" i="7"/>
  <c r="F68" i="7" s="1"/>
  <c r="H69" i="7"/>
  <c r="F69" i="7" s="1"/>
  <c r="H70" i="7"/>
  <c r="F70" i="7" s="1"/>
  <c r="H71" i="7"/>
  <c r="F71" i="7" s="1"/>
  <c r="H72" i="7"/>
  <c r="F72" i="7" s="1"/>
  <c r="H73" i="7"/>
  <c r="F73" i="7" s="1"/>
  <c r="H74" i="7"/>
  <c r="F74" i="7" s="1"/>
  <c r="H75" i="7"/>
  <c r="F75" i="7" s="1"/>
  <c r="H76" i="7"/>
  <c r="F76" i="7" s="1"/>
  <c r="H77" i="7"/>
  <c r="F77" i="7" s="1"/>
  <c r="H78" i="7"/>
  <c r="F78" i="7" s="1"/>
  <c r="H79" i="7"/>
  <c r="F79" i="7" s="1"/>
  <c r="H80" i="7"/>
  <c r="F80" i="7" s="1"/>
  <c r="H81" i="7"/>
  <c r="F81" i="7" s="1"/>
  <c r="H82" i="7"/>
  <c r="F82" i="7" s="1"/>
  <c r="H83" i="7"/>
  <c r="F83" i="7" s="1"/>
  <c r="H84" i="7"/>
  <c r="F84" i="7" s="1"/>
  <c r="H85" i="7"/>
  <c r="F85" i="7" s="1"/>
  <c r="H86" i="7"/>
  <c r="F86" i="7" s="1"/>
  <c r="H87" i="7"/>
  <c r="F87" i="7" s="1"/>
  <c r="H88" i="7"/>
  <c r="F88" i="7" s="1"/>
  <c r="H89" i="7"/>
  <c r="F89" i="7" s="1"/>
  <c r="H90" i="7"/>
  <c r="F90" i="7" s="1"/>
  <c r="H91" i="7"/>
  <c r="F91" i="7" s="1"/>
  <c r="H92" i="7"/>
  <c r="F92" i="7" s="1"/>
  <c r="H93" i="7"/>
  <c r="F93" i="7" s="1"/>
  <c r="H94" i="7"/>
  <c r="F94" i="7" s="1"/>
  <c r="H95" i="7"/>
  <c r="F95" i="7" s="1"/>
  <c r="H96" i="7"/>
  <c r="F96" i="7" s="1"/>
  <c r="H97" i="7"/>
  <c r="F97" i="7" s="1"/>
  <c r="H98" i="7"/>
  <c r="F98" i="7" s="1"/>
  <c r="H99" i="7"/>
  <c r="F99" i="7" s="1"/>
  <c r="H100" i="7"/>
  <c r="F100" i="7" s="1"/>
  <c r="H101" i="7"/>
  <c r="F101" i="7" s="1"/>
  <c r="H102" i="7"/>
  <c r="F102" i="7" s="1"/>
  <c r="H103" i="7"/>
  <c r="F103" i="7" s="1"/>
  <c r="H104" i="7"/>
  <c r="F104" i="7" s="1"/>
  <c r="H105" i="7"/>
  <c r="F105" i="7" s="1"/>
  <c r="H106" i="7"/>
  <c r="F106" i="7" s="1"/>
  <c r="H107" i="7"/>
  <c r="F107" i="7" s="1"/>
  <c r="H108" i="7"/>
  <c r="F108" i="7" s="1"/>
  <c r="H109" i="7"/>
  <c r="F109" i="7" s="1"/>
  <c r="H110" i="7"/>
  <c r="F110" i="7" s="1"/>
  <c r="H111" i="7"/>
  <c r="F111" i="7" s="1"/>
  <c r="H112" i="7"/>
  <c r="F112" i="7" s="1"/>
  <c r="H113" i="7"/>
  <c r="F113" i="7" s="1"/>
  <c r="H114" i="7"/>
  <c r="F114" i="7" s="1"/>
  <c r="H115" i="7"/>
  <c r="F115" i="7" s="1"/>
  <c r="H116" i="7"/>
  <c r="F116" i="7" s="1"/>
  <c r="H117" i="7"/>
  <c r="F117" i="7" s="1"/>
  <c r="H118" i="7"/>
  <c r="F118" i="7" s="1"/>
  <c r="H119" i="7"/>
  <c r="F119" i="7" s="1"/>
  <c r="H120" i="7"/>
  <c r="F120" i="7" s="1"/>
  <c r="H121" i="7"/>
  <c r="F121" i="7" s="1"/>
  <c r="H122" i="7"/>
  <c r="F122" i="7" s="1"/>
  <c r="H123" i="7"/>
  <c r="F123" i="7" s="1"/>
  <c r="H124" i="7"/>
  <c r="F124" i="7" s="1"/>
  <c r="H125" i="7"/>
  <c r="F125" i="7" s="1"/>
  <c r="H126" i="7"/>
  <c r="F126" i="7" s="1"/>
  <c r="H127" i="7"/>
  <c r="F127" i="7" s="1"/>
  <c r="H128" i="7"/>
  <c r="F128" i="7" s="1"/>
  <c r="H129" i="7"/>
  <c r="F129" i="7" s="1"/>
  <c r="H130" i="7"/>
  <c r="F130" i="7" s="1"/>
  <c r="H131" i="7"/>
  <c r="F131" i="7" s="1"/>
  <c r="H132" i="7"/>
  <c r="F132" i="7" s="1"/>
  <c r="H133" i="7"/>
  <c r="F133" i="7" s="1"/>
  <c r="H134" i="7"/>
  <c r="F134" i="7" s="1"/>
  <c r="H135" i="7"/>
  <c r="F135" i="7" s="1"/>
  <c r="H136" i="7"/>
  <c r="F136" i="7" s="1"/>
  <c r="H137" i="7"/>
  <c r="F137" i="7" s="1"/>
  <c r="H138" i="7"/>
  <c r="F138" i="7" s="1"/>
  <c r="H139" i="7"/>
  <c r="F139" i="7" s="1"/>
  <c r="H140" i="7"/>
  <c r="F140" i="7" s="1"/>
  <c r="H141" i="7"/>
  <c r="F141" i="7" s="1"/>
  <c r="H142" i="7"/>
  <c r="F142" i="7" s="1"/>
  <c r="H143" i="7"/>
  <c r="F143" i="7" s="1"/>
  <c r="H144" i="7"/>
  <c r="F144" i="7" s="1"/>
  <c r="H145" i="7"/>
  <c r="F145" i="7" s="1"/>
  <c r="H146" i="7"/>
  <c r="F146" i="7" s="1"/>
  <c r="H147" i="7"/>
  <c r="F147" i="7" s="1"/>
  <c r="H148" i="7"/>
  <c r="F148" i="7" s="1"/>
  <c r="H149" i="7"/>
  <c r="F149" i="7" s="1"/>
  <c r="H150" i="7"/>
  <c r="F150" i="7" s="1"/>
  <c r="H151" i="7"/>
  <c r="F151" i="7" s="1"/>
  <c r="H2" i="7"/>
  <c r="F2" i="7" s="1"/>
  <c r="D454" i="19" l="1"/>
  <c r="D462" i="19"/>
  <c r="D470" i="19"/>
  <c r="D478" i="19"/>
  <c r="D486" i="19"/>
  <c r="D494" i="19"/>
  <c r="D502" i="19"/>
  <c r="D510" i="19"/>
  <c r="D518" i="19"/>
  <c r="D526" i="19"/>
  <c r="D534" i="19"/>
  <c r="D542" i="19"/>
  <c r="D550" i="19"/>
  <c r="D558" i="19"/>
  <c r="D566" i="19"/>
  <c r="D574" i="19"/>
  <c r="D582" i="19"/>
  <c r="D590" i="19"/>
  <c r="D598" i="19"/>
  <c r="D455" i="19"/>
  <c r="D463" i="19"/>
  <c r="D471" i="19"/>
  <c r="D479" i="19"/>
  <c r="D487" i="19"/>
  <c r="D495" i="19"/>
  <c r="D503" i="19"/>
  <c r="D511" i="19"/>
  <c r="D519" i="19"/>
  <c r="D527" i="19"/>
  <c r="D535" i="19"/>
  <c r="D543" i="19"/>
  <c r="D551" i="19"/>
  <c r="D559" i="19"/>
  <c r="D567" i="19"/>
  <c r="D575" i="19"/>
  <c r="D583" i="19"/>
  <c r="D591" i="19"/>
  <c r="D599" i="19"/>
  <c r="D573" i="19"/>
  <c r="D456" i="19"/>
  <c r="D464" i="19"/>
  <c r="D472" i="19"/>
  <c r="D480" i="19"/>
  <c r="D488" i="19"/>
  <c r="D496" i="19"/>
  <c r="D504" i="19"/>
  <c r="D512" i="19"/>
  <c r="D520" i="19"/>
  <c r="D528" i="19"/>
  <c r="D536" i="19"/>
  <c r="D544" i="19"/>
  <c r="D552" i="19"/>
  <c r="D560" i="19"/>
  <c r="D568" i="19"/>
  <c r="D576" i="19"/>
  <c r="D584" i="19"/>
  <c r="D592" i="19"/>
  <c r="D600" i="19"/>
  <c r="D469" i="19"/>
  <c r="D509" i="19"/>
  <c r="D549" i="19"/>
  <c r="D597" i="19"/>
  <c r="D457" i="19"/>
  <c r="D465" i="19"/>
  <c r="D473" i="19"/>
  <c r="D481" i="19"/>
  <c r="D489" i="19"/>
  <c r="D497" i="19"/>
  <c r="D505" i="19"/>
  <c r="D513" i="19"/>
  <c r="D521" i="19"/>
  <c r="D529" i="19"/>
  <c r="D537" i="19"/>
  <c r="D545" i="19"/>
  <c r="D553" i="19"/>
  <c r="D561" i="19"/>
  <c r="D569" i="19"/>
  <c r="D577" i="19"/>
  <c r="D585" i="19"/>
  <c r="D593" i="19"/>
  <c r="D601" i="19"/>
  <c r="D453" i="19"/>
  <c r="D517" i="19"/>
  <c r="D541" i="19"/>
  <c r="D581" i="19"/>
  <c r="D458" i="19"/>
  <c r="D466" i="19"/>
  <c r="D474" i="19"/>
  <c r="D482" i="19"/>
  <c r="D490" i="19"/>
  <c r="D498" i="19"/>
  <c r="D506" i="19"/>
  <c r="D514" i="19"/>
  <c r="D522" i="19"/>
  <c r="D530" i="19"/>
  <c r="D538" i="19"/>
  <c r="D546" i="19"/>
  <c r="D554" i="19"/>
  <c r="D562" i="19"/>
  <c r="D570" i="19"/>
  <c r="D578" i="19"/>
  <c r="D586" i="19"/>
  <c r="D594" i="19"/>
  <c r="D452" i="19"/>
  <c r="D461" i="19"/>
  <c r="D525" i="19"/>
  <c r="D557" i="19"/>
  <c r="D459" i="19"/>
  <c r="D467" i="19"/>
  <c r="D475" i="19"/>
  <c r="D483" i="19"/>
  <c r="D491" i="19"/>
  <c r="D499" i="19"/>
  <c r="D507" i="19"/>
  <c r="D515" i="19"/>
  <c r="D523" i="19"/>
  <c r="D531" i="19"/>
  <c r="D539" i="19"/>
  <c r="D547" i="19"/>
  <c r="D555" i="19"/>
  <c r="D563" i="19"/>
  <c r="D571" i="19"/>
  <c r="D579" i="19"/>
  <c r="D587" i="19"/>
  <c r="D595" i="19"/>
  <c r="D460" i="19"/>
  <c r="D468" i="19"/>
  <c r="D476" i="19"/>
  <c r="D484" i="19"/>
  <c r="D492" i="19"/>
  <c r="D500" i="19"/>
  <c r="D508" i="19"/>
  <c r="D516" i="19"/>
  <c r="D524" i="19"/>
  <c r="D532" i="19"/>
  <c r="D540" i="19"/>
  <c r="D548" i="19"/>
  <c r="D556" i="19"/>
  <c r="D564" i="19"/>
  <c r="D572" i="19"/>
  <c r="D580" i="19"/>
  <c r="D588" i="19"/>
  <c r="D596" i="19"/>
  <c r="D477" i="19"/>
  <c r="D485" i="19"/>
  <c r="D493" i="19"/>
  <c r="D501" i="19"/>
  <c r="D533" i="19"/>
  <c r="D565" i="19"/>
  <c r="D589" i="19"/>
  <c r="C460" i="19"/>
  <c r="C468" i="19"/>
  <c r="C476" i="19"/>
  <c r="C484" i="19"/>
  <c r="C492" i="19"/>
  <c r="C500" i="19"/>
  <c r="C508" i="19"/>
  <c r="C516" i="19"/>
  <c r="C524" i="19"/>
  <c r="C532" i="19"/>
  <c r="C540" i="19"/>
  <c r="C548" i="19"/>
  <c r="C556" i="19"/>
  <c r="C564" i="19"/>
  <c r="C572" i="19"/>
  <c r="C580" i="19"/>
  <c r="C588" i="19"/>
  <c r="C596" i="19"/>
  <c r="C480" i="19"/>
  <c r="C512" i="19"/>
  <c r="C544" i="19"/>
  <c r="C600" i="19"/>
  <c r="C473" i="19"/>
  <c r="C505" i="19"/>
  <c r="C545" i="19"/>
  <c r="C577" i="19"/>
  <c r="C453" i="19"/>
  <c r="C461" i="19"/>
  <c r="C469" i="19"/>
  <c r="C477" i="19"/>
  <c r="C485" i="19"/>
  <c r="C493" i="19"/>
  <c r="C501" i="19"/>
  <c r="C509" i="19"/>
  <c r="C517" i="19"/>
  <c r="C525" i="19"/>
  <c r="C533" i="19"/>
  <c r="C541" i="19"/>
  <c r="C549" i="19"/>
  <c r="C557" i="19"/>
  <c r="C565" i="19"/>
  <c r="C573" i="19"/>
  <c r="C581" i="19"/>
  <c r="C589" i="19"/>
  <c r="C597" i="19"/>
  <c r="C488" i="19"/>
  <c r="C520" i="19"/>
  <c r="C552" i="19"/>
  <c r="C457" i="19"/>
  <c r="C521" i="19"/>
  <c r="C553" i="19"/>
  <c r="C585" i="19"/>
  <c r="C454" i="19"/>
  <c r="C462" i="19"/>
  <c r="C470" i="19"/>
  <c r="C478" i="19"/>
  <c r="C486" i="19"/>
  <c r="C494" i="19"/>
  <c r="C502" i="19"/>
  <c r="C510" i="19"/>
  <c r="C518" i="19"/>
  <c r="C526" i="19"/>
  <c r="C534" i="19"/>
  <c r="C542" i="19"/>
  <c r="C550" i="19"/>
  <c r="C558" i="19"/>
  <c r="C566" i="19"/>
  <c r="C574" i="19"/>
  <c r="C582" i="19"/>
  <c r="C590" i="19"/>
  <c r="C598" i="19"/>
  <c r="C472" i="19"/>
  <c r="C576" i="19"/>
  <c r="C497" i="19"/>
  <c r="C455" i="19"/>
  <c r="C463" i="19"/>
  <c r="C471" i="19"/>
  <c r="C479" i="19"/>
  <c r="C487" i="19"/>
  <c r="C495" i="19"/>
  <c r="C503" i="19"/>
  <c r="C511" i="19"/>
  <c r="C519" i="19"/>
  <c r="C527" i="19"/>
  <c r="C535" i="19"/>
  <c r="C543" i="19"/>
  <c r="C551" i="19"/>
  <c r="C559" i="19"/>
  <c r="C567" i="19"/>
  <c r="C575" i="19"/>
  <c r="C583" i="19"/>
  <c r="C591" i="19"/>
  <c r="C599" i="19"/>
  <c r="C464" i="19"/>
  <c r="C584" i="19"/>
  <c r="C489" i="19"/>
  <c r="C456" i="19"/>
  <c r="C458" i="19"/>
  <c r="C466" i="19"/>
  <c r="C474" i="19"/>
  <c r="C482" i="19"/>
  <c r="C490" i="19"/>
  <c r="C498" i="19"/>
  <c r="C506" i="19"/>
  <c r="C514" i="19"/>
  <c r="C522" i="19"/>
  <c r="C530" i="19"/>
  <c r="C538" i="19"/>
  <c r="C546" i="19"/>
  <c r="C554" i="19"/>
  <c r="C562" i="19"/>
  <c r="C570" i="19"/>
  <c r="C578" i="19"/>
  <c r="C586" i="19"/>
  <c r="C594" i="19"/>
  <c r="C452" i="19"/>
  <c r="C504" i="19"/>
  <c r="C536" i="19"/>
  <c r="C560" i="19"/>
  <c r="C592" i="19"/>
  <c r="C465" i="19"/>
  <c r="C529" i="19"/>
  <c r="C561" i="19"/>
  <c r="C593" i="19"/>
  <c r="C459" i="19"/>
  <c r="C467" i="19"/>
  <c r="C475" i="19"/>
  <c r="C483" i="19"/>
  <c r="C491" i="19"/>
  <c r="C499" i="19"/>
  <c r="C507" i="19"/>
  <c r="C515" i="19"/>
  <c r="C523" i="19"/>
  <c r="C531" i="19"/>
  <c r="C539" i="19"/>
  <c r="C547" i="19"/>
  <c r="C555" i="19"/>
  <c r="C563" i="19"/>
  <c r="C571" i="19"/>
  <c r="C579" i="19"/>
  <c r="C587" i="19"/>
  <c r="C595" i="19"/>
  <c r="C496" i="19"/>
  <c r="C528" i="19"/>
  <c r="C568" i="19"/>
  <c r="C481" i="19"/>
  <c r="C513" i="19"/>
  <c r="C537" i="19"/>
  <c r="C569" i="19"/>
  <c r="C601" i="19"/>
  <c r="L3" i="7" l="1"/>
  <c r="J3" i="7" s="1"/>
  <c r="L4" i="7"/>
  <c r="J4" i="7" s="1"/>
  <c r="L5" i="7"/>
  <c r="J5" i="7" s="1"/>
  <c r="L6" i="7"/>
  <c r="J6" i="7" s="1"/>
  <c r="L7" i="7"/>
  <c r="J7" i="7" s="1"/>
  <c r="L8" i="7"/>
  <c r="J8" i="7" s="1"/>
  <c r="L9" i="7"/>
  <c r="J9" i="7" s="1"/>
  <c r="L10" i="7"/>
  <c r="J10" i="7" s="1"/>
  <c r="L11" i="7"/>
  <c r="J11" i="7" s="1"/>
  <c r="L12" i="7"/>
  <c r="J12" i="7" s="1"/>
  <c r="L13" i="7"/>
  <c r="J13" i="7" s="1"/>
  <c r="L14" i="7"/>
  <c r="J14" i="7" s="1"/>
  <c r="L15" i="7"/>
  <c r="J15" i="7" s="1"/>
  <c r="L16" i="7"/>
  <c r="J16" i="7" s="1"/>
  <c r="L17" i="7"/>
  <c r="J17" i="7" s="1"/>
  <c r="L18" i="7"/>
  <c r="J18" i="7" s="1"/>
  <c r="L19" i="7"/>
  <c r="J19" i="7" s="1"/>
  <c r="L20" i="7"/>
  <c r="J20" i="7" s="1"/>
  <c r="L21" i="7"/>
  <c r="J21" i="7" s="1"/>
  <c r="L22" i="7"/>
  <c r="J22" i="7" s="1"/>
  <c r="L23" i="7"/>
  <c r="J23" i="7" s="1"/>
  <c r="L24" i="7"/>
  <c r="J24" i="7" s="1"/>
  <c r="L25" i="7"/>
  <c r="J25" i="7" s="1"/>
  <c r="L26" i="7"/>
  <c r="J26" i="7" s="1"/>
  <c r="L27" i="7"/>
  <c r="J27" i="7" s="1"/>
  <c r="L28" i="7"/>
  <c r="J28" i="7" s="1"/>
  <c r="L29" i="7"/>
  <c r="J29" i="7" s="1"/>
  <c r="L30" i="7"/>
  <c r="J30" i="7" s="1"/>
  <c r="L31" i="7"/>
  <c r="J31" i="7" s="1"/>
  <c r="L32" i="7"/>
  <c r="J32" i="7" s="1"/>
  <c r="L33" i="7"/>
  <c r="J33" i="7" s="1"/>
  <c r="L34" i="7"/>
  <c r="J34" i="7" s="1"/>
  <c r="L35" i="7"/>
  <c r="J35" i="7" s="1"/>
  <c r="L36" i="7"/>
  <c r="J36" i="7" s="1"/>
  <c r="L37" i="7"/>
  <c r="J37" i="7" s="1"/>
  <c r="L38" i="7"/>
  <c r="J38" i="7" s="1"/>
  <c r="L39" i="7"/>
  <c r="J39" i="7" s="1"/>
  <c r="L40" i="7"/>
  <c r="J40" i="7" s="1"/>
  <c r="L41" i="7"/>
  <c r="J41" i="7" s="1"/>
  <c r="L42" i="7"/>
  <c r="J42" i="7" s="1"/>
  <c r="L43" i="7"/>
  <c r="J43" i="7" s="1"/>
  <c r="L44" i="7"/>
  <c r="J44" i="7" s="1"/>
  <c r="L45" i="7"/>
  <c r="J45" i="7" s="1"/>
  <c r="L46" i="7"/>
  <c r="J46" i="7" s="1"/>
  <c r="L47" i="7"/>
  <c r="J47" i="7" s="1"/>
  <c r="L48" i="7"/>
  <c r="J48" i="7" s="1"/>
  <c r="L49" i="7"/>
  <c r="J49" i="7" s="1"/>
  <c r="L50" i="7"/>
  <c r="J50" i="7" s="1"/>
  <c r="L51" i="7"/>
  <c r="J51" i="7" s="1"/>
  <c r="L52" i="7"/>
  <c r="J52" i="7" s="1"/>
  <c r="L53" i="7"/>
  <c r="J53" i="7" s="1"/>
  <c r="L54" i="7"/>
  <c r="J54" i="7" s="1"/>
  <c r="L55" i="7"/>
  <c r="J55" i="7" s="1"/>
  <c r="L56" i="7"/>
  <c r="J56" i="7" s="1"/>
  <c r="L57" i="7"/>
  <c r="J57" i="7" s="1"/>
  <c r="L58" i="7"/>
  <c r="J58" i="7" s="1"/>
  <c r="L59" i="7"/>
  <c r="J59" i="7" s="1"/>
  <c r="L60" i="7"/>
  <c r="J60" i="7" s="1"/>
  <c r="L61" i="7"/>
  <c r="J61" i="7" s="1"/>
  <c r="L62" i="7"/>
  <c r="J62" i="7" s="1"/>
  <c r="L63" i="7"/>
  <c r="J63" i="7" s="1"/>
  <c r="L64" i="7"/>
  <c r="J64" i="7" s="1"/>
  <c r="L65" i="7"/>
  <c r="J65" i="7" s="1"/>
  <c r="L66" i="7"/>
  <c r="J66" i="7" s="1"/>
  <c r="L67" i="7"/>
  <c r="J67" i="7" s="1"/>
  <c r="L68" i="7"/>
  <c r="J68" i="7" s="1"/>
  <c r="L69" i="7"/>
  <c r="J69" i="7" s="1"/>
  <c r="L70" i="7"/>
  <c r="J70" i="7" s="1"/>
  <c r="L71" i="7"/>
  <c r="J71" i="7" s="1"/>
  <c r="L72" i="7"/>
  <c r="J72" i="7" s="1"/>
  <c r="L73" i="7"/>
  <c r="J73" i="7" s="1"/>
  <c r="L74" i="7"/>
  <c r="J74" i="7" s="1"/>
  <c r="L75" i="7"/>
  <c r="J75" i="7" s="1"/>
  <c r="L76" i="7"/>
  <c r="J76" i="7" s="1"/>
  <c r="L77" i="7"/>
  <c r="J77" i="7" s="1"/>
  <c r="L78" i="7"/>
  <c r="J78" i="7" s="1"/>
  <c r="L79" i="7"/>
  <c r="J79" i="7" s="1"/>
  <c r="L80" i="7"/>
  <c r="J80" i="7" s="1"/>
  <c r="L81" i="7"/>
  <c r="J81" i="7" s="1"/>
  <c r="L82" i="7"/>
  <c r="J82" i="7" s="1"/>
  <c r="L83" i="7"/>
  <c r="J83" i="7" s="1"/>
  <c r="L84" i="7"/>
  <c r="J84" i="7" s="1"/>
  <c r="L85" i="7"/>
  <c r="J85" i="7" s="1"/>
  <c r="L86" i="7"/>
  <c r="J86" i="7" s="1"/>
  <c r="L87" i="7"/>
  <c r="J87" i="7" s="1"/>
  <c r="L88" i="7"/>
  <c r="J88" i="7" s="1"/>
  <c r="L89" i="7"/>
  <c r="J89" i="7" s="1"/>
  <c r="L90" i="7"/>
  <c r="J90" i="7" s="1"/>
  <c r="L91" i="7"/>
  <c r="J91" i="7" s="1"/>
  <c r="L92" i="7"/>
  <c r="J92" i="7" s="1"/>
  <c r="L93" i="7"/>
  <c r="J93" i="7" s="1"/>
  <c r="L94" i="7"/>
  <c r="J94" i="7" s="1"/>
  <c r="L95" i="7"/>
  <c r="J95" i="7" s="1"/>
  <c r="L96" i="7"/>
  <c r="J96" i="7" s="1"/>
  <c r="L97" i="7"/>
  <c r="J97" i="7" s="1"/>
  <c r="L98" i="7"/>
  <c r="J98" i="7" s="1"/>
  <c r="L99" i="7"/>
  <c r="J99" i="7" s="1"/>
  <c r="L100" i="7"/>
  <c r="J100" i="7" s="1"/>
  <c r="L101" i="7"/>
  <c r="J101" i="7" s="1"/>
  <c r="L102" i="7"/>
  <c r="J102" i="7" s="1"/>
  <c r="L103" i="7"/>
  <c r="J103" i="7" s="1"/>
  <c r="L104" i="7"/>
  <c r="J104" i="7" s="1"/>
  <c r="L105" i="7"/>
  <c r="J105" i="7" s="1"/>
  <c r="L106" i="7"/>
  <c r="J106" i="7" s="1"/>
  <c r="L107" i="7"/>
  <c r="J107" i="7" s="1"/>
  <c r="L108" i="7"/>
  <c r="J108" i="7" s="1"/>
  <c r="L109" i="7"/>
  <c r="J109" i="7" s="1"/>
  <c r="L110" i="7"/>
  <c r="J110" i="7" s="1"/>
  <c r="L111" i="7"/>
  <c r="J111" i="7" s="1"/>
  <c r="L112" i="7"/>
  <c r="J112" i="7" s="1"/>
  <c r="L113" i="7"/>
  <c r="J113" i="7" s="1"/>
  <c r="L114" i="7"/>
  <c r="J114" i="7" s="1"/>
  <c r="L115" i="7"/>
  <c r="J115" i="7" s="1"/>
  <c r="L116" i="7"/>
  <c r="J116" i="7" s="1"/>
  <c r="L117" i="7"/>
  <c r="J117" i="7" s="1"/>
  <c r="L118" i="7"/>
  <c r="J118" i="7" s="1"/>
  <c r="L119" i="7"/>
  <c r="J119" i="7" s="1"/>
  <c r="L120" i="7"/>
  <c r="J120" i="7" s="1"/>
  <c r="L121" i="7"/>
  <c r="J121" i="7" s="1"/>
  <c r="L122" i="7"/>
  <c r="J122" i="7" s="1"/>
  <c r="L123" i="7"/>
  <c r="J123" i="7" s="1"/>
  <c r="L124" i="7"/>
  <c r="J124" i="7" s="1"/>
  <c r="L125" i="7"/>
  <c r="J125" i="7" s="1"/>
  <c r="L126" i="7"/>
  <c r="J126" i="7" s="1"/>
  <c r="L127" i="7"/>
  <c r="J127" i="7" s="1"/>
  <c r="L128" i="7"/>
  <c r="J128" i="7" s="1"/>
  <c r="L129" i="7"/>
  <c r="J129" i="7" s="1"/>
  <c r="L130" i="7"/>
  <c r="J130" i="7" s="1"/>
  <c r="L131" i="7"/>
  <c r="J131" i="7" s="1"/>
  <c r="L132" i="7"/>
  <c r="J132" i="7" s="1"/>
  <c r="L133" i="7"/>
  <c r="J133" i="7" s="1"/>
  <c r="L134" i="7"/>
  <c r="J134" i="7" s="1"/>
  <c r="L135" i="7"/>
  <c r="J135" i="7" s="1"/>
  <c r="L136" i="7"/>
  <c r="J136" i="7" s="1"/>
  <c r="L137" i="7"/>
  <c r="J137" i="7" s="1"/>
  <c r="L138" i="7"/>
  <c r="J138" i="7" s="1"/>
  <c r="L139" i="7"/>
  <c r="J139" i="7" s="1"/>
  <c r="L140" i="7"/>
  <c r="J140" i="7" s="1"/>
  <c r="L141" i="7"/>
  <c r="J141" i="7" s="1"/>
  <c r="L142" i="7"/>
  <c r="J142" i="7" s="1"/>
  <c r="L143" i="7"/>
  <c r="J143" i="7" s="1"/>
  <c r="L144" i="7"/>
  <c r="J144" i="7" s="1"/>
  <c r="L145" i="7"/>
  <c r="J145" i="7" s="1"/>
  <c r="L146" i="7"/>
  <c r="J146" i="7" s="1"/>
  <c r="L147" i="7"/>
  <c r="J147" i="7" s="1"/>
  <c r="L148" i="7"/>
  <c r="J148" i="7" s="1"/>
  <c r="L149" i="7"/>
  <c r="J149" i="7" s="1"/>
  <c r="L150" i="7"/>
  <c r="J150" i="7" s="1"/>
  <c r="L151" i="7"/>
  <c r="J151" i="7" s="1"/>
  <c r="L2" i="7"/>
  <c r="J2" i="7" s="1"/>
  <c r="D6" i="19" l="1"/>
  <c r="D14" i="19"/>
  <c r="D22" i="19"/>
  <c r="D30" i="19"/>
  <c r="D38" i="19"/>
  <c r="D46" i="19"/>
  <c r="D54" i="19"/>
  <c r="D62" i="19"/>
  <c r="D70" i="19"/>
  <c r="D78" i="19"/>
  <c r="D86" i="19"/>
  <c r="D94" i="19"/>
  <c r="D102" i="19"/>
  <c r="D110" i="19"/>
  <c r="D118" i="19"/>
  <c r="D126" i="19"/>
  <c r="D134" i="19"/>
  <c r="D142" i="19"/>
  <c r="D150" i="19"/>
  <c r="D7" i="19"/>
  <c r="D15" i="19"/>
  <c r="D23" i="19"/>
  <c r="D31" i="19"/>
  <c r="D39" i="19"/>
  <c r="D47" i="19"/>
  <c r="D55" i="19"/>
  <c r="D63" i="19"/>
  <c r="D71" i="19"/>
  <c r="D79" i="19"/>
  <c r="D87" i="19"/>
  <c r="D95" i="19"/>
  <c r="D103" i="19"/>
  <c r="D111" i="19"/>
  <c r="D119" i="19"/>
  <c r="D127" i="19"/>
  <c r="D135" i="19"/>
  <c r="D143" i="19"/>
  <c r="D151" i="19"/>
  <c r="D45" i="19"/>
  <c r="D85" i="19"/>
  <c r="D8" i="19"/>
  <c r="D16" i="19"/>
  <c r="D24" i="19"/>
  <c r="D32" i="19"/>
  <c r="D40" i="19"/>
  <c r="D48" i="19"/>
  <c r="D56" i="19"/>
  <c r="D64" i="19"/>
  <c r="D72" i="19"/>
  <c r="D80" i="19"/>
  <c r="D88" i="19"/>
  <c r="D96" i="19"/>
  <c r="D104" i="19"/>
  <c r="D112" i="19"/>
  <c r="D120" i="19"/>
  <c r="D128" i="19"/>
  <c r="D136" i="19"/>
  <c r="D144" i="19"/>
  <c r="D2" i="19"/>
  <c r="D124" i="19"/>
  <c r="D29" i="19"/>
  <c r="D77" i="19"/>
  <c r="D117" i="19"/>
  <c r="D133" i="19"/>
  <c r="D9" i="19"/>
  <c r="D17" i="19"/>
  <c r="D25" i="19"/>
  <c r="D33" i="19"/>
  <c r="D41" i="19"/>
  <c r="D49" i="19"/>
  <c r="D57" i="19"/>
  <c r="D65" i="19"/>
  <c r="D73" i="19"/>
  <c r="D81" i="19"/>
  <c r="D89" i="19"/>
  <c r="D97" i="19"/>
  <c r="D105" i="19"/>
  <c r="D113" i="19"/>
  <c r="D121" i="19"/>
  <c r="D129" i="19"/>
  <c r="D137" i="19"/>
  <c r="D145" i="19"/>
  <c r="D108" i="19"/>
  <c r="D132" i="19"/>
  <c r="D21" i="19"/>
  <c r="D69" i="19"/>
  <c r="D101" i="19"/>
  <c r="D125" i="19"/>
  <c r="D10" i="19"/>
  <c r="D18" i="19"/>
  <c r="D26" i="19"/>
  <c r="D34" i="19"/>
  <c r="D42" i="19"/>
  <c r="D50" i="19"/>
  <c r="D58" i="19"/>
  <c r="D66" i="19"/>
  <c r="D74" i="19"/>
  <c r="D82" i="19"/>
  <c r="D90" i="19"/>
  <c r="D98" i="19"/>
  <c r="D106" i="19"/>
  <c r="D114" i="19"/>
  <c r="D122" i="19"/>
  <c r="D130" i="19"/>
  <c r="D138" i="19"/>
  <c r="D146" i="19"/>
  <c r="D100" i="19"/>
  <c r="D140" i="19"/>
  <c r="D5" i="19"/>
  <c r="D37" i="19"/>
  <c r="D61" i="19"/>
  <c r="D109" i="19"/>
  <c r="D141" i="19"/>
  <c r="D3" i="19"/>
  <c r="D11" i="19"/>
  <c r="D19" i="19"/>
  <c r="D27" i="19"/>
  <c r="D35" i="19"/>
  <c r="D43" i="19"/>
  <c r="D51" i="19"/>
  <c r="D59" i="19"/>
  <c r="D67" i="19"/>
  <c r="D75" i="19"/>
  <c r="D83" i="19"/>
  <c r="D91" i="19"/>
  <c r="D99" i="19"/>
  <c r="D107" i="19"/>
  <c r="D115" i="19"/>
  <c r="D123" i="19"/>
  <c r="D131" i="19"/>
  <c r="D139" i="19"/>
  <c r="D147" i="19"/>
  <c r="D4" i="19"/>
  <c r="D12" i="19"/>
  <c r="D20" i="19"/>
  <c r="D28" i="19"/>
  <c r="D36" i="19"/>
  <c r="D44" i="19"/>
  <c r="D52" i="19"/>
  <c r="D60" i="19"/>
  <c r="D68" i="19"/>
  <c r="D76" i="19"/>
  <c r="D84" i="19"/>
  <c r="D92" i="19"/>
  <c r="D116" i="19"/>
  <c r="D148" i="19"/>
  <c r="D13" i="19"/>
  <c r="D53" i="19"/>
  <c r="D93" i="19"/>
  <c r="D149" i="19"/>
  <c r="C4" i="19"/>
  <c r="C12" i="19"/>
  <c r="C20" i="19"/>
  <c r="C28" i="19"/>
  <c r="C36" i="19"/>
  <c r="C44" i="19"/>
  <c r="C52" i="19"/>
  <c r="C60" i="19"/>
  <c r="C68" i="19"/>
  <c r="C76" i="19"/>
  <c r="C84" i="19"/>
  <c r="C92" i="19"/>
  <c r="C100" i="19"/>
  <c r="C108" i="19"/>
  <c r="C116" i="19"/>
  <c r="C124" i="19"/>
  <c r="C132" i="19"/>
  <c r="C140" i="19"/>
  <c r="C148" i="19"/>
  <c r="C40" i="19"/>
  <c r="C88" i="19"/>
  <c r="C144" i="19"/>
  <c r="C33" i="19"/>
  <c r="C65" i="19"/>
  <c r="C113" i="19"/>
  <c r="C5" i="19"/>
  <c r="C13" i="19"/>
  <c r="C21" i="19"/>
  <c r="C29" i="19"/>
  <c r="C37" i="19"/>
  <c r="C45" i="19"/>
  <c r="C53" i="19"/>
  <c r="C61" i="19"/>
  <c r="C69" i="19"/>
  <c r="C77" i="19"/>
  <c r="C85" i="19"/>
  <c r="C93" i="19"/>
  <c r="C101" i="19"/>
  <c r="C109" i="19"/>
  <c r="C117" i="19"/>
  <c r="C125" i="19"/>
  <c r="C133" i="19"/>
  <c r="C141" i="19"/>
  <c r="C149" i="19"/>
  <c r="C8" i="19"/>
  <c r="C48" i="19"/>
  <c r="C80" i="19"/>
  <c r="C128" i="19"/>
  <c r="C17" i="19"/>
  <c r="C57" i="19"/>
  <c r="C105" i="19"/>
  <c r="C6" i="19"/>
  <c r="C14" i="19"/>
  <c r="C22" i="19"/>
  <c r="C30" i="19"/>
  <c r="C38" i="19"/>
  <c r="C46" i="19"/>
  <c r="C54" i="19"/>
  <c r="C62" i="19"/>
  <c r="C70" i="19"/>
  <c r="C78" i="19"/>
  <c r="C86" i="19"/>
  <c r="C94" i="19"/>
  <c r="C102" i="19"/>
  <c r="C110" i="19"/>
  <c r="C118" i="19"/>
  <c r="C126" i="19"/>
  <c r="C134" i="19"/>
  <c r="C142" i="19"/>
  <c r="C150" i="19"/>
  <c r="C56" i="19"/>
  <c r="C112" i="19"/>
  <c r="C2" i="19"/>
  <c r="C25" i="19"/>
  <c r="C81" i="19"/>
  <c r="C121" i="19"/>
  <c r="C7" i="19"/>
  <c r="C15" i="19"/>
  <c r="C23" i="19"/>
  <c r="C31" i="19"/>
  <c r="C39" i="19"/>
  <c r="C47" i="19"/>
  <c r="C55" i="19"/>
  <c r="C63" i="19"/>
  <c r="C71" i="19"/>
  <c r="C79" i="19"/>
  <c r="C87" i="19"/>
  <c r="C95" i="19"/>
  <c r="C103" i="19"/>
  <c r="C111" i="19"/>
  <c r="C119" i="19"/>
  <c r="C127" i="19"/>
  <c r="C135" i="19"/>
  <c r="C143" i="19"/>
  <c r="C151" i="19"/>
  <c r="C64" i="19"/>
  <c r="C104" i="19"/>
  <c r="C9" i="19"/>
  <c r="C73" i="19"/>
  <c r="C129" i="19"/>
  <c r="C10" i="19"/>
  <c r="C18" i="19"/>
  <c r="C26" i="19"/>
  <c r="C34" i="19"/>
  <c r="C42" i="19"/>
  <c r="C50" i="19"/>
  <c r="C58" i="19"/>
  <c r="C66" i="19"/>
  <c r="C74" i="19"/>
  <c r="C82" i="19"/>
  <c r="C90" i="19"/>
  <c r="C98" i="19"/>
  <c r="C106" i="19"/>
  <c r="C114" i="19"/>
  <c r="C122" i="19"/>
  <c r="C130" i="19"/>
  <c r="C138" i="19"/>
  <c r="C146" i="19"/>
  <c r="C24" i="19"/>
  <c r="C96" i="19"/>
  <c r="C136" i="19"/>
  <c r="C49" i="19"/>
  <c r="C97" i="19"/>
  <c r="C137" i="19"/>
  <c r="C3" i="19"/>
  <c r="C11" i="19"/>
  <c r="C19" i="19"/>
  <c r="C27" i="19"/>
  <c r="C35" i="19"/>
  <c r="C43" i="19"/>
  <c r="C51" i="19"/>
  <c r="C59" i="19"/>
  <c r="C67" i="19"/>
  <c r="C75" i="19"/>
  <c r="C83" i="19"/>
  <c r="C91" i="19"/>
  <c r="C99" i="19"/>
  <c r="C107" i="19"/>
  <c r="C115" i="19"/>
  <c r="C123" i="19"/>
  <c r="C131" i="19"/>
  <c r="C139" i="19"/>
  <c r="C147" i="19"/>
  <c r="C16" i="19"/>
  <c r="C32" i="19"/>
  <c r="C72" i="19"/>
  <c r="C120" i="19"/>
  <c r="C41" i="19"/>
  <c r="C89" i="19"/>
  <c r="C145" i="19"/>
  <c r="C17" i="4" l="1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H9" i="13" l="1"/>
  <c r="D17" i="4" l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A603" i="19" l="1"/>
  <c r="C603" i="19" s="1"/>
  <c r="A602" i="19"/>
  <c r="C602" i="19" s="1"/>
  <c r="G2" i="13"/>
  <c r="E10" i="15" l="1"/>
  <c r="E6" i="15"/>
  <c r="E7" i="15"/>
  <c r="E8" i="15"/>
  <c r="E9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6" i="15"/>
  <c r="D7" i="15"/>
  <c r="D8" i="15"/>
  <c r="D5" i="15"/>
  <c r="P2" i="19" l="1"/>
  <c r="N2" i="19" s="1"/>
  <c r="S3" i="19"/>
  <c r="Q3" i="19" s="1"/>
  <c r="S5" i="19"/>
  <c r="Q5" i="19" s="1"/>
  <c r="S2" i="19"/>
  <c r="Q2" i="19" s="1"/>
  <c r="P3" i="19"/>
  <c r="N3" i="19" s="1"/>
  <c r="P4" i="19"/>
  <c r="N4" i="19" s="1"/>
  <c r="P5" i="19"/>
  <c r="N5" i="19" s="1"/>
  <c r="S4" i="19"/>
  <c r="Q4" i="19" s="1"/>
  <c r="Q53" i="19"/>
  <c r="Q61" i="19"/>
  <c r="Q117" i="19"/>
  <c r="Q125" i="19"/>
  <c r="N31" i="19"/>
  <c r="N39" i="19"/>
  <c r="N95" i="19"/>
  <c r="N103" i="19"/>
  <c r="Q6" i="19"/>
  <c r="Q70" i="19"/>
  <c r="Q110" i="19"/>
  <c r="Q118" i="19"/>
  <c r="Q134" i="19"/>
  <c r="N24" i="19"/>
  <c r="N32" i="19"/>
  <c r="N48" i="19"/>
  <c r="N88" i="19"/>
  <c r="N96" i="19"/>
  <c r="N112" i="19"/>
  <c r="Q39" i="19"/>
  <c r="Q47" i="19"/>
  <c r="Q63" i="19"/>
  <c r="N17" i="19"/>
  <c r="N25" i="19"/>
  <c r="N41" i="19"/>
  <c r="N81" i="19"/>
  <c r="N89" i="19"/>
  <c r="N105" i="19"/>
  <c r="N145" i="19"/>
  <c r="Q40" i="19"/>
  <c r="Q48" i="19"/>
  <c r="Q64" i="19"/>
  <c r="Q104" i="19"/>
  <c r="Q112" i="19"/>
  <c r="Q128" i="19"/>
  <c r="N26" i="19"/>
  <c r="N42" i="19"/>
  <c r="N106" i="19"/>
  <c r="N146" i="19"/>
  <c r="Q41" i="19"/>
  <c r="Q49" i="19"/>
  <c r="Q65" i="19"/>
  <c r="Q105" i="19"/>
  <c r="Q113" i="19"/>
  <c r="Q129" i="19"/>
  <c r="N19" i="19"/>
  <c r="N27" i="19"/>
  <c r="N43" i="19"/>
  <c r="N83" i="19"/>
  <c r="N91" i="19"/>
  <c r="N107" i="19"/>
  <c r="Q42" i="19"/>
  <c r="Q50" i="19"/>
  <c r="Q66" i="19"/>
  <c r="Q114" i="19"/>
  <c r="Q130" i="19"/>
  <c r="N20" i="19"/>
  <c r="N28" i="19"/>
  <c r="N44" i="19"/>
  <c r="N84" i="19"/>
  <c r="N92" i="19"/>
  <c r="N108" i="19"/>
  <c r="N148" i="19"/>
  <c r="N37" i="19"/>
  <c r="N77" i="19"/>
  <c r="N85" i="19"/>
  <c r="N101" i="19"/>
  <c r="N141" i="19"/>
  <c r="N149" i="19"/>
  <c r="Q20" i="19"/>
  <c r="Q36" i="19"/>
  <c r="Q44" i="19"/>
  <c r="Q52" i="19"/>
  <c r="Q60" i="19"/>
  <c r="Q84" i="19"/>
  <c r="Q108" i="19"/>
  <c r="Q116" i="19"/>
  <c r="Q124" i="19"/>
  <c r="Q148" i="19"/>
  <c r="N14" i="19"/>
  <c r="N22" i="19"/>
  <c r="N30" i="19"/>
  <c r="N38" i="19"/>
  <c r="N62" i="19"/>
  <c r="N78" i="19"/>
  <c r="N86" i="19"/>
  <c r="N102" i="19"/>
  <c r="N126" i="19"/>
  <c r="N134" i="19"/>
  <c r="N142" i="19"/>
  <c r="N150" i="19"/>
  <c r="Q11" i="19"/>
  <c r="Q19" i="19"/>
  <c r="Q27" i="19"/>
  <c r="Q35" i="19"/>
  <c r="Q43" i="19"/>
  <c r="Q51" i="19"/>
  <c r="Q59" i="19"/>
  <c r="Q67" i="19"/>
  <c r="Q75" i="19"/>
  <c r="Q83" i="19"/>
  <c r="Q91" i="19"/>
  <c r="Q99" i="19"/>
  <c r="Q107" i="19"/>
  <c r="Q115" i="19"/>
  <c r="Q123" i="19"/>
  <c r="Q131" i="19"/>
  <c r="Q139" i="19"/>
  <c r="Q147" i="19"/>
  <c r="N13" i="19"/>
  <c r="N21" i="19"/>
  <c r="Q12" i="19"/>
  <c r="Q28" i="19"/>
  <c r="Q68" i="19"/>
  <c r="Q76" i="19"/>
  <c r="Q92" i="19"/>
  <c r="Q100" i="19"/>
  <c r="Q132" i="19"/>
  <c r="Q140" i="19"/>
  <c r="N46" i="19"/>
  <c r="N54" i="19"/>
  <c r="N70" i="19"/>
  <c r="N94" i="19"/>
  <c r="N110" i="19"/>
  <c r="N118" i="19"/>
  <c r="Q13" i="19"/>
  <c r="Q21" i="19"/>
  <c r="Q37" i="19"/>
  <c r="Q45" i="19"/>
  <c r="Q69" i="19"/>
  <c r="Q77" i="19"/>
  <c r="Q85" i="19"/>
  <c r="Q93" i="19"/>
  <c r="Q101" i="19"/>
  <c r="Q29" i="19"/>
  <c r="Q14" i="19"/>
  <c r="Q22" i="19"/>
  <c r="Q30" i="19"/>
  <c r="Q38" i="19"/>
  <c r="Q46" i="19"/>
  <c r="Q54" i="19"/>
  <c r="Q62" i="19"/>
  <c r="Q78" i="19"/>
  <c r="Q86" i="19"/>
  <c r="Q94" i="19"/>
  <c r="Q102" i="19"/>
  <c r="Q126" i="19"/>
  <c r="Q142" i="19"/>
  <c r="Q150" i="19"/>
  <c r="N8" i="19"/>
  <c r="N16" i="19"/>
  <c r="N40" i="19"/>
  <c r="N56" i="19"/>
  <c r="N64" i="19"/>
  <c r="N72" i="19"/>
  <c r="N80" i="19"/>
  <c r="N104" i="19"/>
  <c r="N120" i="19"/>
  <c r="N128" i="19"/>
  <c r="N136" i="19"/>
  <c r="N144" i="19"/>
  <c r="Q95" i="19"/>
  <c r="N33" i="19"/>
  <c r="N49" i="19"/>
  <c r="N65" i="19"/>
  <c r="N121" i="19"/>
  <c r="N137" i="19"/>
  <c r="Q7" i="19"/>
  <c r="Q15" i="19"/>
  <c r="Q23" i="19"/>
  <c r="Q31" i="19"/>
  <c r="Q55" i="19"/>
  <c r="Q71" i="19"/>
  <c r="Q79" i="19"/>
  <c r="Q87" i="19"/>
  <c r="Q103" i="19"/>
  <c r="Q111" i="19"/>
  <c r="Q119" i="19"/>
  <c r="Q127" i="19"/>
  <c r="Q135" i="19"/>
  <c r="Q143" i="19"/>
  <c r="Q151" i="19"/>
  <c r="N9" i="19"/>
  <c r="N57" i="19"/>
  <c r="N73" i="19"/>
  <c r="N97" i="19"/>
  <c r="N113" i="19"/>
  <c r="N129" i="19"/>
  <c r="Q8" i="19"/>
  <c r="Q16" i="19"/>
  <c r="Q24" i="19"/>
  <c r="Q32" i="19"/>
  <c r="Q56" i="19"/>
  <c r="Q72" i="19"/>
  <c r="Q80" i="19"/>
  <c r="Q88" i="19"/>
  <c r="Q96" i="19"/>
  <c r="Q120" i="19"/>
  <c r="Q136" i="19"/>
  <c r="Q144" i="19"/>
  <c r="N10" i="19"/>
  <c r="N18" i="19"/>
  <c r="N34" i="19"/>
  <c r="N50" i="19"/>
  <c r="N58" i="19"/>
  <c r="N66" i="19"/>
  <c r="N74" i="19"/>
  <c r="N82" i="19"/>
  <c r="N90" i="19"/>
  <c r="N98" i="19"/>
  <c r="N114" i="19"/>
  <c r="N122" i="19"/>
  <c r="N130" i="19"/>
  <c r="N138" i="19"/>
  <c r="Q18" i="19"/>
  <c r="Q34" i="19"/>
  <c r="Q82" i="19"/>
  <c r="Q98" i="19"/>
  <c r="Q138" i="19"/>
  <c r="N68" i="19"/>
  <c r="Q9" i="19"/>
  <c r="Q17" i="19"/>
  <c r="Q25" i="19"/>
  <c r="Q33" i="19"/>
  <c r="Q57" i="19"/>
  <c r="Q73" i="19"/>
  <c r="Q81" i="19"/>
  <c r="Q89" i="19"/>
  <c r="Q97" i="19"/>
  <c r="Q121" i="19"/>
  <c r="Q137" i="19"/>
  <c r="Q145" i="19"/>
  <c r="N11" i="19"/>
  <c r="N35" i="19"/>
  <c r="N51" i="19"/>
  <c r="N59" i="19"/>
  <c r="N67" i="19"/>
  <c r="N75" i="19"/>
  <c r="N99" i="19"/>
  <c r="N115" i="19"/>
  <c r="N123" i="19"/>
  <c r="N131" i="19"/>
  <c r="N139" i="19"/>
  <c r="N147" i="19"/>
  <c r="Q10" i="19"/>
  <c r="Q26" i="19"/>
  <c r="Q58" i="19"/>
  <c r="Q74" i="19"/>
  <c r="Q90" i="19"/>
  <c r="Q106" i="19"/>
  <c r="Q122" i="19"/>
  <c r="Q146" i="19"/>
  <c r="N12" i="19"/>
  <c r="N36" i="19"/>
  <c r="N52" i="19"/>
  <c r="N60" i="19"/>
  <c r="N76" i="19"/>
  <c r="Q109" i="19"/>
  <c r="N55" i="19"/>
  <c r="N127" i="19"/>
  <c r="N29" i="19"/>
  <c r="N61" i="19"/>
  <c r="N87" i="19"/>
  <c r="N109" i="19"/>
  <c r="N132" i="19"/>
  <c r="N151" i="19"/>
  <c r="N63" i="19"/>
  <c r="N111" i="19"/>
  <c r="N133" i="19"/>
  <c r="N71" i="19"/>
  <c r="Q133" i="19"/>
  <c r="N69" i="19"/>
  <c r="N93" i="19"/>
  <c r="N116" i="19"/>
  <c r="N135" i="19"/>
  <c r="Q141" i="19"/>
  <c r="N117" i="19"/>
  <c r="N140" i="19"/>
  <c r="Q149" i="19"/>
  <c r="N100" i="19"/>
  <c r="N119" i="19"/>
  <c r="N45" i="19"/>
  <c r="N7" i="19"/>
  <c r="N47" i="19"/>
  <c r="N79" i="19"/>
  <c r="N124" i="19"/>
  <c r="N143" i="19"/>
  <c r="N15" i="19"/>
  <c r="N53" i="19"/>
  <c r="N125" i="19"/>
  <c r="N23" i="19"/>
  <c r="C152" i="19" l="1"/>
  <c r="C451" i="19"/>
  <c r="D450" i="19"/>
  <c r="D446" i="19"/>
  <c r="D414" i="19"/>
  <c r="D382" i="19"/>
  <c r="D350" i="19"/>
  <c r="D318" i="19"/>
  <c r="C438" i="19"/>
  <c r="C406" i="19"/>
  <c r="C374" i="19"/>
  <c r="C342" i="19"/>
  <c r="C310" i="19"/>
  <c r="D429" i="19"/>
  <c r="D397" i="19"/>
  <c r="D365" i="19"/>
  <c r="D333" i="19"/>
  <c r="C449" i="19"/>
  <c r="C417" i="19"/>
  <c r="C385" i="19"/>
  <c r="C353" i="19"/>
  <c r="C321" i="19"/>
  <c r="D436" i="19"/>
  <c r="D404" i="19"/>
  <c r="D372" i="19"/>
  <c r="D340" i="19"/>
  <c r="D308" i="19"/>
  <c r="D431" i="19"/>
  <c r="D399" i="19"/>
  <c r="D367" i="19"/>
  <c r="D335" i="19"/>
  <c r="D303" i="19"/>
  <c r="C332" i="19"/>
  <c r="C347" i="19"/>
  <c r="C424" i="19"/>
  <c r="C447" i="19"/>
  <c r="C359" i="19"/>
  <c r="C372" i="19"/>
  <c r="C403" i="19"/>
  <c r="C432" i="19"/>
  <c r="C304" i="19"/>
  <c r="D406" i="19"/>
  <c r="D374" i="19"/>
  <c r="D342" i="19"/>
  <c r="C430" i="19"/>
  <c r="C398" i="19"/>
  <c r="C334" i="19"/>
  <c r="D421" i="19"/>
  <c r="D357" i="19"/>
  <c r="C441" i="19"/>
  <c r="C377" i="19"/>
  <c r="D442" i="19"/>
  <c r="D410" i="19"/>
  <c r="D378" i="19"/>
  <c r="D346" i="19"/>
  <c r="D314" i="19"/>
  <c r="C434" i="19"/>
  <c r="C402" i="19"/>
  <c r="C370" i="19"/>
  <c r="C338" i="19"/>
  <c r="C306" i="19"/>
  <c r="D425" i="19"/>
  <c r="D393" i="19"/>
  <c r="D361" i="19"/>
  <c r="D329" i="19"/>
  <c r="C445" i="19"/>
  <c r="C413" i="19"/>
  <c r="C381" i="19"/>
  <c r="C349" i="19"/>
  <c r="C317" i="19"/>
  <c r="D432" i="19"/>
  <c r="D400" i="19"/>
  <c r="D368" i="19"/>
  <c r="D336" i="19"/>
  <c r="D304" i="19"/>
  <c r="D427" i="19"/>
  <c r="D395" i="19"/>
  <c r="D363" i="19"/>
  <c r="D331" i="19"/>
  <c r="C444" i="19"/>
  <c r="C316" i="19"/>
  <c r="C331" i="19"/>
  <c r="C408" i="19"/>
  <c r="C367" i="19"/>
  <c r="C343" i="19"/>
  <c r="C356" i="19"/>
  <c r="C387" i="19"/>
  <c r="C416" i="19"/>
  <c r="C399" i="19"/>
  <c r="D438" i="19"/>
  <c r="D310" i="19"/>
  <c r="C366" i="19"/>
  <c r="C302" i="19"/>
  <c r="D389" i="19"/>
  <c r="D325" i="19"/>
  <c r="C409" i="19"/>
  <c r="C345" i="19"/>
  <c r="D434" i="19"/>
  <c r="D430" i="19"/>
  <c r="D398" i="19"/>
  <c r="D366" i="19"/>
  <c r="D334" i="19"/>
  <c r="D302" i="19"/>
  <c r="C422" i="19"/>
  <c r="C390" i="19"/>
  <c r="C358" i="19"/>
  <c r="C326" i="19"/>
  <c r="D445" i="19"/>
  <c r="D413" i="19"/>
  <c r="D381" i="19"/>
  <c r="D349" i="19"/>
  <c r="D317" i="19"/>
  <c r="C433" i="19"/>
  <c r="C401" i="19"/>
  <c r="C369" i="19"/>
  <c r="C337" i="19"/>
  <c r="C305" i="19"/>
  <c r="D420" i="19"/>
  <c r="D388" i="19"/>
  <c r="D356" i="19"/>
  <c r="D324" i="19"/>
  <c r="D447" i="19"/>
  <c r="D415" i="19"/>
  <c r="D383" i="19"/>
  <c r="D351" i="19"/>
  <c r="D319" i="19"/>
  <c r="C396" i="19"/>
  <c r="C411" i="19"/>
  <c r="C415" i="19"/>
  <c r="C360" i="19"/>
  <c r="C423" i="19"/>
  <c r="C436" i="19"/>
  <c r="C308" i="19"/>
  <c r="C339" i="19"/>
  <c r="C368" i="19"/>
  <c r="C323" i="19"/>
  <c r="D426" i="19"/>
  <c r="D394" i="19"/>
  <c r="D362" i="19"/>
  <c r="D330" i="19"/>
  <c r="C450" i="19"/>
  <c r="C418" i="19"/>
  <c r="C386" i="19"/>
  <c r="C354" i="19"/>
  <c r="C322" i="19"/>
  <c r="D441" i="19"/>
  <c r="D409" i="19"/>
  <c r="D377" i="19"/>
  <c r="D345" i="19"/>
  <c r="D313" i="19"/>
  <c r="C429" i="19"/>
  <c r="C397" i="19"/>
  <c r="C365" i="19"/>
  <c r="C333" i="19"/>
  <c r="D448" i="19"/>
  <c r="D416" i="19"/>
  <c r="D384" i="19"/>
  <c r="D352" i="19"/>
  <c r="D320" i="19"/>
  <c r="D443" i="19"/>
  <c r="D411" i="19"/>
  <c r="D379" i="19"/>
  <c r="D347" i="19"/>
  <c r="D315" i="19"/>
  <c r="C380" i="19"/>
  <c r="C395" i="19"/>
  <c r="C351" i="19"/>
  <c r="C344" i="19"/>
  <c r="C407" i="19"/>
  <c r="C420" i="19"/>
  <c r="C383" i="19"/>
  <c r="C352" i="19"/>
  <c r="D402" i="19"/>
  <c r="D322" i="19"/>
  <c r="C382" i="19"/>
  <c r="D449" i="19"/>
  <c r="D369" i="19"/>
  <c r="C425" i="19"/>
  <c r="C341" i="19"/>
  <c r="D424" i="19"/>
  <c r="D360" i="19"/>
  <c r="D451" i="19"/>
  <c r="D387" i="19"/>
  <c r="D323" i="19"/>
  <c r="C427" i="19"/>
  <c r="C376" i="19"/>
  <c r="C311" i="19"/>
  <c r="C355" i="19"/>
  <c r="C446" i="19"/>
  <c r="C325" i="19"/>
  <c r="D435" i="19"/>
  <c r="D307" i="19"/>
  <c r="C312" i="19"/>
  <c r="C335" i="19"/>
  <c r="C442" i="19"/>
  <c r="D417" i="19"/>
  <c r="D337" i="19"/>
  <c r="C313" i="19"/>
  <c r="D332" i="19"/>
  <c r="D359" i="19"/>
  <c r="C315" i="19"/>
  <c r="C340" i="19"/>
  <c r="D390" i="19"/>
  <c r="D306" i="19"/>
  <c r="C378" i="19"/>
  <c r="D437" i="19"/>
  <c r="D353" i="19"/>
  <c r="C421" i="19"/>
  <c r="C329" i="19"/>
  <c r="D412" i="19"/>
  <c r="D348" i="19"/>
  <c r="D439" i="19"/>
  <c r="D375" i="19"/>
  <c r="D311" i="19"/>
  <c r="C379" i="19"/>
  <c r="C328" i="19"/>
  <c r="C404" i="19"/>
  <c r="C307" i="19"/>
  <c r="D386" i="19"/>
  <c r="C362" i="19"/>
  <c r="D433" i="19"/>
  <c r="D341" i="19"/>
  <c r="C405" i="19"/>
  <c r="D408" i="19"/>
  <c r="D344" i="19"/>
  <c r="D371" i="19"/>
  <c r="C363" i="19"/>
  <c r="C388" i="19"/>
  <c r="D370" i="19"/>
  <c r="C350" i="19"/>
  <c r="C393" i="19"/>
  <c r="D396" i="19"/>
  <c r="D423" i="19"/>
  <c r="C428" i="19"/>
  <c r="C319" i="19"/>
  <c r="C400" i="19"/>
  <c r="D358" i="19"/>
  <c r="C426" i="19"/>
  <c r="C346" i="19"/>
  <c r="D405" i="19"/>
  <c r="D321" i="19"/>
  <c r="C389" i="19"/>
  <c r="C309" i="19"/>
  <c r="D392" i="19"/>
  <c r="D328" i="19"/>
  <c r="D419" i="19"/>
  <c r="D355" i="19"/>
  <c r="C412" i="19"/>
  <c r="C431" i="19"/>
  <c r="C439" i="19"/>
  <c r="C324" i="19"/>
  <c r="C384" i="19"/>
  <c r="D338" i="19"/>
  <c r="D440" i="19"/>
  <c r="D312" i="19"/>
  <c r="D339" i="19"/>
  <c r="C440" i="19"/>
  <c r="C419" i="19"/>
  <c r="D326" i="19"/>
  <c r="C314" i="19"/>
  <c r="C437" i="19"/>
  <c r="D428" i="19"/>
  <c r="C448" i="19"/>
  <c r="D327" i="19"/>
  <c r="C392" i="19"/>
  <c r="C371" i="19"/>
  <c r="D354" i="19"/>
  <c r="C414" i="19"/>
  <c r="C330" i="19"/>
  <c r="D401" i="19"/>
  <c r="D309" i="19"/>
  <c r="C373" i="19"/>
  <c r="D444" i="19"/>
  <c r="D380" i="19"/>
  <c r="D316" i="19"/>
  <c r="D407" i="19"/>
  <c r="D343" i="19"/>
  <c r="C364" i="19"/>
  <c r="C303" i="19"/>
  <c r="C391" i="19"/>
  <c r="C435" i="19"/>
  <c r="C336" i="19"/>
  <c r="D422" i="19"/>
  <c r="C410" i="19"/>
  <c r="C318" i="19"/>
  <c r="D385" i="19"/>
  <c r="D305" i="19"/>
  <c r="C361" i="19"/>
  <c r="D376" i="19"/>
  <c r="D403" i="19"/>
  <c r="C348" i="19"/>
  <c r="C375" i="19"/>
  <c r="C320" i="19"/>
  <c r="D418" i="19"/>
  <c r="C394" i="19"/>
  <c r="D373" i="19"/>
  <c r="C357" i="19"/>
  <c r="D364" i="19"/>
  <c r="D391" i="19"/>
  <c r="C443" i="19"/>
  <c r="C327" i="19"/>
  <c r="D274" i="19"/>
  <c r="D242" i="19"/>
  <c r="D210" i="19"/>
  <c r="D178" i="19"/>
  <c r="C294" i="19"/>
  <c r="C262" i="19"/>
  <c r="C230" i="19"/>
  <c r="C198" i="19"/>
  <c r="C166" i="19"/>
  <c r="D285" i="19"/>
  <c r="D253" i="19"/>
  <c r="D221" i="19"/>
  <c r="D189" i="19"/>
  <c r="D157" i="19"/>
  <c r="C277" i="19"/>
  <c r="C245" i="19"/>
  <c r="C213" i="19"/>
  <c r="C181" i="19"/>
  <c r="D300" i="19"/>
  <c r="D268" i="19"/>
  <c r="D236" i="19"/>
  <c r="D204" i="19"/>
  <c r="D172" i="19"/>
  <c r="D291" i="19"/>
  <c r="D259" i="19"/>
  <c r="D227" i="19"/>
  <c r="D195" i="19"/>
  <c r="D163" i="19"/>
  <c r="C220" i="19"/>
  <c r="C251" i="19"/>
  <c r="C223" i="19"/>
  <c r="C184" i="19"/>
  <c r="C247" i="19"/>
  <c r="C276" i="19"/>
  <c r="C255" i="19"/>
  <c r="C195" i="19"/>
  <c r="C224" i="19"/>
  <c r="D270" i="19"/>
  <c r="D238" i="19"/>
  <c r="D206" i="19"/>
  <c r="D174" i="19"/>
  <c r="C290" i="19"/>
  <c r="C258" i="19"/>
  <c r="C226" i="19"/>
  <c r="C194" i="19"/>
  <c r="C162" i="19"/>
  <c r="D281" i="19"/>
  <c r="D249" i="19"/>
  <c r="D217" i="19"/>
  <c r="D185" i="19"/>
  <c r="D153" i="19"/>
  <c r="C273" i="19"/>
  <c r="C241" i="19"/>
  <c r="C209" i="19"/>
  <c r="C177" i="19"/>
  <c r="D296" i="19"/>
  <c r="D264" i="19"/>
  <c r="D232" i="19"/>
  <c r="D200" i="19"/>
  <c r="D168" i="19"/>
  <c r="D287" i="19"/>
  <c r="D255" i="19"/>
  <c r="D223" i="19"/>
  <c r="D191" i="19"/>
  <c r="D159" i="19"/>
  <c r="C204" i="19"/>
  <c r="C235" i="19"/>
  <c r="C296" i="19"/>
  <c r="C168" i="19"/>
  <c r="C231" i="19"/>
  <c r="C260" i="19"/>
  <c r="C159" i="19"/>
  <c r="C179" i="19"/>
  <c r="C208" i="19"/>
  <c r="D290" i="19"/>
  <c r="D258" i="19"/>
  <c r="D226" i="19"/>
  <c r="D194" i="19"/>
  <c r="D162" i="19"/>
  <c r="C278" i="19"/>
  <c r="C246" i="19"/>
  <c r="C214" i="19"/>
  <c r="C182" i="19"/>
  <c r="D301" i="19"/>
  <c r="D269" i="19"/>
  <c r="D237" i="19"/>
  <c r="D205" i="19"/>
  <c r="D173" i="19"/>
  <c r="C293" i="19"/>
  <c r="C261" i="19"/>
  <c r="C229" i="19"/>
  <c r="C197" i="19"/>
  <c r="C165" i="19"/>
  <c r="D284" i="19"/>
  <c r="D252" i="19"/>
  <c r="D220" i="19"/>
  <c r="D188" i="19"/>
  <c r="D156" i="19"/>
  <c r="D275" i="19"/>
  <c r="D243" i="19"/>
  <c r="D211" i="19"/>
  <c r="D179" i="19"/>
  <c r="C284" i="19"/>
  <c r="C156" i="19"/>
  <c r="C187" i="19"/>
  <c r="C248" i="19"/>
  <c r="C207" i="19"/>
  <c r="C183" i="19"/>
  <c r="C212" i="19"/>
  <c r="C259" i="19"/>
  <c r="C288" i="19"/>
  <c r="C160" i="19"/>
  <c r="D158" i="19"/>
  <c r="C242" i="19"/>
  <c r="C178" i="19"/>
  <c r="D265" i="19"/>
  <c r="D201" i="19"/>
  <c r="C289" i="19"/>
  <c r="C225" i="19"/>
  <c r="C161" i="19"/>
  <c r="D248" i="19"/>
  <c r="D286" i="19"/>
  <c r="D254" i="19"/>
  <c r="D222" i="19"/>
  <c r="D190" i="19"/>
  <c r="C274" i="19"/>
  <c r="C210" i="19"/>
  <c r="D297" i="19"/>
  <c r="D233" i="19"/>
  <c r="D169" i="19"/>
  <c r="C257" i="19"/>
  <c r="C193" i="19"/>
  <c r="D280" i="19"/>
  <c r="D216" i="19"/>
  <c r="C190" i="19"/>
  <c r="D294" i="19"/>
  <c r="D230" i="19"/>
  <c r="D166" i="19"/>
  <c r="C250" i="19"/>
  <c r="C186" i="19"/>
  <c r="D273" i="19"/>
  <c r="D209" i="19"/>
  <c r="C297" i="19"/>
  <c r="C233" i="19"/>
  <c r="C169" i="19"/>
  <c r="D256" i="19"/>
  <c r="D192" i="19"/>
  <c r="D295" i="19"/>
  <c r="D239" i="19"/>
  <c r="D187" i="19"/>
  <c r="C252" i="19"/>
  <c r="C203" i="19"/>
  <c r="C200" i="19"/>
  <c r="C167" i="19"/>
  <c r="C291" i="19"/>
  <c r="C256" i="19"/>
  <c r="D214" i="19"/>
  <c r="C234" i="19"/>
  <c r="C170" i="19"/>
  <c r="D193" i="19"/>
  <c r="C217" i="19"/>
  <c r="D240" i="19"/>
  <c r="D279" i="19"/>
  <c r="D175" i="19"/>
  <c r="C155" i="19"/>
  <c r="C292" i="19"/>
  <c r="C192" i="19"/>
  <c r="D202" i="19"/>
  <c r="C222" i="19"/>
  <c r="D245" i="19"/>
  <c r="C269" i="19"/>
  <c r="D292" i="19"/>
  <c r="D176" i="19"/>
  <c r="D219" i="19"/>
  <c r="C172" i="19"/>
  <c r="C295" i="19"/>
  <c r="C227" i="19"/>
  <c r="D282" i="19"/>
  <c r="D218" i="19"/>
  <c r="D154" i="19"/>
  <c r="C238" i="19"/>
  <c r="C174" i="19"/>
  <c r="D261" i="19"/>
  <c r="D197" i="19"/>
  <c r="C285" i="19"/>
  <c r="C221" i="19"/>
  <c r="C157" i="19"/>
  <c r="D244" i="19"/>
  <c r="D184" i="19"/>
  <c r="D283" i="19"/>
  <c r="D235" i="19"/>
  <c r="D183" i="19"/>
  <c r="C236" i="19"/>
  <c r="C171" i="19"/>
  <c r="C175" i="19"/>
  <c r="C275" i="19"/>
  <c r="C240" i="19"/>
  <c r="D278" i="19"/>
  <c r="C298" i="19"/>
  <c r="D257" i="19"/>
  <c r="C281" i="19"/>
  <c r="C153" i="19"/>
  <c r="D180" i="19"/>
  <c r="D231" i="19"/>
  <c r="C188" i="19"/>
  <c r="C287" i="19"/>
  <c r="C243" i="19"/>
  <c r="D266" i="19"/>
  <c r="C286" i="19"/>
  <c r="C158" i="19"/>
  <c r="D181" i="19"/>
  <c r="C205" i="19"/>
  <c r="D228" i="19"/>
  <c r="D271" i="19"/>
  <c r="D171" i="19"/>
  <c r="C271" i="19"/>
  <c r="C244" i="19"/>
  <c r="C176" i="19"/>
  <c r="D262" i="19"/>
  <c r="D198" i="19"/>
  <c r="C282" i="19"/>
  <c r="C218" i="19"/>
  <c r="C154" i="19"/>
  <c r="D241" i="19"/>
  <c r="D177" i="19"/>
  <c r="C265" i="19"/>
  <c r="C201" i="19"/>
  <c r="D288" i="19"/>
  <c r="D224" i="19"/>
  <c r="D164" i="19"/>
  <c r="D267" i="19"/>
  <c r="D215" i="19"/>
  <c r="D167" i="19"/>
  <c r="C299" i="19"/>
  <c r="C280" i="19"/>
  <c r="C279" i="19"/>
  <c r="C228" i="19"/>
  <c r="C211" i="19"/>
  <c r="C191" i="19"/>
  <c r="D246" i="19"/>
  <c r="C266" i="19"/>
  <c r="D289" i="19"/>
  <c r="D225" i="19"/>
  <c r="D161" i="19"/>
  <c r="C249" i="19"/>
  <c r="C185" i="19"/>
  <c r="D272" i="19"/>
  <c r="D208" i="19"/>
  <c r="D251" i="19"/>
  <c r="D203" i="19"/>
  <c r="C267" i="19"/>
  <c r="C215" i="19"/>
  <c r="C239" i="19"/>
  <c r="D234" i="19"/>
  <c r="C254" i="19"/>
  <c r="D277" i="19"/>
  <c r="C301" i="19"/>
  <c r="C173" i="19"/>
  <c r="D196" i="19"/>
  <c r="D247" i="19"/>
  <c r="C268" i="19"/>
  <c r="C216" i="19"/>
  <c r="C164" i="19"/>
  <c r="D250" i="19"/>
  <c r="D186" i="19"/>
  <c r="C270" i="19"/>
  <c r="C206" i="19"/>
  <c r="D293" i="19"/>
  <c r="D229" i="19"/>
  <c r="D165" i="19"/>
  <c r="C253" i="19"/>
  <c r="C189" i="19"/>
  <c r="D276" i="19"/>
  <c r="D212" i="19"/>
  <c r="D160" i="19"/>
  <c r="D263" i="19"/>
  <c r="D207" i="19"/>
  <c r="D155" i="19"/>
  <c r="C283" i="19"/>
  <c r="C264" i="19"/>
  <c r="C263" i="19"/>
  <c r="C196" i="19"/>
  <c r="C163" i="19"/>
  <c r="D182" i="19"/>
  <c r="C202" i="19"/>
  <c r="D152" i="19"/>
  <c r="C300" i="19"/>
  <c r="C232" i="19"/>
  <c r="C180" i="19"/>
  <c r="D298" i="19"/>
  <c r="D170" i="19"/>
  <c r="D213" i="19"/>
  <c r="C237" i="19"/>
  <c r="D260" i="19"/>
  <c r="D299" i="19"/>
  <c r="D199" i="19"/>
  <c r="C219" i="19"/>
  <c r="C199" i="19"/>
  <c r="C272" i="19"/>
  <c r="M515" i="7"/>
  <c r="O20" i="4"/>
  <c r="O21" i="4"/>
  <c r="O22" i="4"/>
  <c r="O23" i="4"/>
  <c r="F26" i="18" s="1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9" i="4"/>
  <c r="O18" i="4"/>
  <c r="F18" i="18" s="1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7" i="4"/>
  <c r="Q17" i="4"/>
  <c r="E21" i="18" l="1"/>
  <c r="E13" i="18"/>
  <c r="F90" i="18"/>
  <c r="F58" i="18"/>
  <c r="F42" i="18"/>
  <c r="E12" i="18"/>
  <c r="F97" i="18"/>
  <c r="F81" i="18"/>
  <c r="F57" i="18"/>
  <c r="F33" i="18"/>
  <c r="F17" i="18"/>
  <c r="F106" i="18"/>
  <c r="F82" i="18"/>
  <c r="F66" i="18"/>
  <c r="F50" i="18"/>
  <c r="F34" i="18"/>
  <c r="E20" i="18"/>
  <c r="F105" i="18"/>
  <c r="F89" i="18"/>
  <c r="F73" i="18"/>
  <c r="F65" i="18"/>
  <c r="F49" i="18"/>
  <c r="F41" i="18"/>
  <c r="F25" i="18"/>
  <c r="E19" i="18"/>
  <c r="E11" i="18"/>
  <c r="F104" i="18"/>
  <c r="F96" i="18"/>
  <c r="F88" i="18"/>
  <c r="F80" i="18"/>
  <c r="F72" i="18"/>
  <c r="F64" i="18"/>
  <c r="F56" i="18"/>
  <c r="F48" i="18"/>
  <c r="F40" i="18"/>
  <c r="F32" i="18"/>
  <c r="F24" i="18"/>
  <c r="F16" i="18"/>
  <c r="E18" i="18"/>
  <c r="F103" i="18"/>
  <c r="F95" i="18"/>
  <c r="F87" i="18"/>
  <c r="F79" i="18"/>
  <c r="F71" i="18"/>
  <c r="F63" i="18"/>
  <c r="F55" i="18"/>
  <c r="F47" i="18"/>
  <c r="F39" i="18"/>
  <c r="F31" i="18"/>
  <c r="F23" i="18"/>
  <c r="F15" i="18"/>
  <c r="F54" i="18"/>
  <c r="F14" i="18"/>
  <c r="F86" i="18"/>
  <c r="F70" i="18"/>
  <c r="F38" i="18"/>
  <c r="E24" i="18"/>
  <c r="E16" i="18"/>
  <c r="F109" i="18"/>
  <c r="F101" i="18"/>
  <c r="F93" i="18"/>
  <c r="F85" i="18"/>
  <c r="F77" i="18"/>
  <c r="F69" i="18"/>
  <c r="F61" i="18"/>
  <c r="F53" i="18"/>
  <c r="F45" i="18"/>
  <c r="F37" i="18"/>
  <c r="F29" i="18"/>
  <c r="F21" i="18"/>
  <c r="F13" i="18"/>
  <c r="E17" i="18"/>
  <c r="F94" i="18"/>
  <c r="F62" i="18"/>
  <c r="F30" i="18"/>
  <c r="E23" i="18"/>
  <c r="E15" i="18"/>
  <c r="F108" i="18"/>
  <c r="F100" i="18"/>
  <c r="F92" i="18"/>
  <c r="F84" i="18"/>
  <c r="F76" i="18"/>
  <c r="F68" i="18"/>
  <c r="F60" i="18"/>
  <c r="F52" i="18"/>
  <c r="F44" i="18"/>
  <c r="F36" i="18"/>
  <c r="F28" i="18"/>
  <c r="F20" i="18"/>
  <c r="F12" i="18"/>
  <c r="E25" i="18"/>
  <c r="F102" i="18"/>
  <c r="F78" i="18"/>
  <c r="F46" i="18"/>
  <c r="F22" i="18"/>
  <c r="E22" i="18"/>
  <c r="E14" i="18"/>
  <c r="F107" i="18"/>
  <c r="F99" i="18"/>
  <c r="F91" i="18"/>
  <c r="F83" i="18"/>
  <c r="F75" i="18"/>
  <c r="F67" i="18"/>
  <c r="F59" i="18"/>
  <c r="F51" i="18"/>
  <c r="F43" i="18"/>
  <c r="F35" i="18"/>
  <c r="F27" i="18"/>
  <c r="F19" i="18"/>
  <c r="F11" i="18"/>
  <c r="F98" i="18"/>
  <c r="F74" i="18"/>
  <c r="I29" i="17"/>
  <c r="I28" i="17"/>
  <c r="E28" i="17"/>
  <c r="B15" i="17"/>
  <c r="B22" i="17" s="1"/>
  <c r="C22" i="17" s="1"/>
  <c r="B14" i="17"/>
  <c r="B21" i="17" s="1"/>
  <c r="C21" i="17" s="1"/>
  <c r="B13" i="17"/>
  <c r="B20" i="17" s="1"/>
  <c r="B12" i="17"/>
  <c r="B19" i="17" s="1"/>
  <c r="C19" i="17" s="1"/>
  <c r="B16" i="17"/>
  <c r="A604" i="19" l="1"/>
  <c r="F6" i="18"/>
  <c r="C20" i="17"/>
  <c r="I32" i="17"/>
  <c r="G20" i="17"/>
  <c r="G21" i="17"/>
  <c r="G22" i="17"/>
  <c r="G19" i="1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B6" i="15"/>
  <c r="B7" i="15"/>
  <c r="B8" i="15"/>
  <c r="B5" i="15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I26" i="17" l="1"/>
  <c r="I30" i="17" s="1"/>
  <c r="C604" i="19"/>
  <c r="M516" i="7"/>
  <c r="M514" i="7"/>
  <c r="B13" i="13" l="1"/>
  <c r="B77" i="13"/>
  <c r="G77" i="13" s="1"/>
  <c r="B141" i="13"/>
  <c r="B138" i="13"/>
  <c r="B46" i="13"/>
  <c r="G46" i="13" s="1"/>
  <c r="B110" i="13"/>
  <c r="G110" i="13" s="1"/>
  <c r="B174" i="13"/>
  <c r="B15" i="13"/>
  <c r="G15" i="13" s="1"/>
  <c r="B79" i="13"/>
  <c r="G79" i="13" s="1"/>
  <c r="B143" i="13"/>
  <c r="B170" i="13"/>
  <c r="B48" i="13"/>
  <c r="G48" i="13" s="1"/>
  <c r="B112" i="13"/>
  <c r="B176" i="13"/>
  <c r="B25" i="13"/>
  <c r="G25" i="13" s="1"/>
  <c r="B89" i="13"/>
  <c r="G89" i="13" s="1"/>
  <c r="B153" i="13"/>
  <c r="B100" i="13"/>
  <c r="G100" i="13" s="1"/>
  <c r="B67" i="13"/>
  <c r="G67" i="13" s="1"/>
  <c r="B131" i="13"/>
  <c r="B36" i="13"/>
  <c r="G36" i="13" s="1"/>
  <c r="B38" i="13"/>
  <c r="G38" i="13" s="1"/>
  <c r="B40" i="13"/>
  <c r="G40" i="13" s="1"/>
  <c r="B59" i="13"/>
  <c r="G59" i="13" s="1"/>
  <c r="B21" i="13"/>
  <c r="G21" i="13" s="1"/>
  <c r="B85" i="13"/>
  <c r="G85" i="13" s="1"/>
  <c r="B149" i="13"/>
  <c r="B60" i="13"/>
  <c r="G60" i="13" s="1"/>
  <c r="B54" i="13"/>
  <c r="G54" i="13" s="1"/>
  <c r="B118" i="13"/>
  <c r="B26" i="13"/>
  <c r="G26" i="13" s="1"/>
  <c r="B23" i="13"/>
  <c r="G23" i="13" s="1"/>
  <c r="B87" i="13"/>
  <c r="G87" i="13" s="1"/>
  <c r="B151" i="13"/>
  <c r="B52" i="13"/>
  <c r="G52" i="13" s="1"/>
  <c r="B56" i="13"/>
  <c r="G56" i="13" s="1"/>
  <c r="B120" i="13"/>
  <c r="B50" i="13"/>
  <c r="G50" i="13" s="1"/>
  <c r="B33" i="13"/>
  <c r="G33" i="13" s="1"/>
  <c r="B97" i="13"/>
  <c r="G97" i="13" s="1"/>
  <c r="B161" i="13"/>
  <c r="B164" i="13"/>
  <c r="B75" i="13"/>
  <c r="G75" i="13" s="1"/>
  <c r="B139" i="13"/>
  <c r="B44" i="13"/>
  <c r="G44" i="13" s="1"/>
  <c r="B102" i="13"/>
  <c r="G102" i="13" s="1"/>
  <c r="B104" i="13"/>
  <c r="G104" i="13" s="1"/>
  <c r="B28" i="13"/>
  <c r="G28" i="13" s="1"/>
  <c r="B29" i="13"/>
  <c r="G29" i="13" s="1"/>
  <c r="B93" i="13"/>
  <c r="G93" i="13" s="1"/>
  <c r="B157" i="13"/>
  <c r="B92" i="13"/>
  <c r="G92" i="13" s="1"/>
  <c r="B62" i="13"/>
  <c r="G62" i="13" s="1"/>
  <c r="B126" i="13"/>
  <c r="B58" i="13"/>
  <c r="G58" i="13" s="1"/>
  <c r="B31" i="13"/>
  <c r="G31" i="13" s="1"/>
  <c r="B95" i="13"/>
  <c r="G95" i="13" s="1"/>
  <c r="B159" i="13"/>
  <c r="B116" i="13"/>
  <c r="B64" i="13"/>
  <c r="G64" i="13" s="1"/>
  <c r="B128" i="13"/>
  <c r="B82" i="13"/>
  <c r="G82" i="13" s="1"/>
  <c r="B41" i="13"/>
  <c r="G41" i="13" s="1"/>
  <c r="B105" i="13"/>
  <c r="G105" i="13" s="1"/>
  <c r="B169" i="13"/>
  <c r="B19" i="13"/>
  <c r="G19" i="13" s="1"/>
  <c r="B83" i="13"/>
  <c r="G83" i="13" s="1"/>
  <c r="B147" i="13"/>
  <c r="B76" i="13"/>
  <c r="G76" i="13" s="1"/>
  <c r="B108" i="13"/>
  <c r="G108" i="13" s="1"/>
  <c r="B133" i="13"/>
  <c r="B135" i="13"/>
  <c r="B145" i="13"/>
  <c r="B37" i="13"/>
  <c r="G37" i="13" s="1"/>
  <c r="B101" i="13"/>
  <c r="G101" i="13" s="1"/>
  <c r="B165" i="13"/>
  <c r="B132" i="13"/>
  <c r="B70" i="13"/>
  <c r="G70" i="13" s="1"/>
  <c r="B134" i="13"/>
  <c r="B106" i="13"/>
  <c r="G106" i="13" s="1"/>
  <c r="B39" i="13"/>
  <c r="G39" i="13" s="1"/>
  <c r="B103" i="13"/>
  <c r="G103" i="13" s="1"/>
  <c r="B167" i="13"/>
  <c r="B148" i="13"/>
  <c r="B72" i="13"/>
  <c r="G72" i="13" s="1"/>
  <c r="B136" i="13"/>
  <c r="B122" i="13"/>
  <c r="B49" i="13"/>
  <c r="G49" i="13" s="1"/>
  <c r="B113" i="13"/>
  <c r="B177" i="13"/>
  <c r="B27" i="13"/>
  <c r="G27" i="13" s="1"/>
  <c r="B91" i="13"/>
  <c r="G91" i="13" s="1"/>
  <c r="B155" i="13"/>
  <c r="B140" i="13"/>
  <c r="B166" i="13"/>
  <c r="B17" i="13"/>
  <c r="G17" i="13" s="1"/>
  <c r="B45" i="13"/>
  <c r="G45" i="13" s="1"/>
  <c r="B109" i="13"/>
  <c r="G109" i="13" s="1"/>
  <c r="B173" i="13"/>
  <c r="B14" i="13"/>
  <c r="G14" i="13" s="1"/>
  <c r="B78" i="13"/>
  <c r="G78" i="13" s="1"/>
  <c r="B142" i="13"/>
  <c r="B146" i="13"/>
  <c r="B47" i="13"/>
  <c r="G47" i="13" s="1"/>
  <c r="B111" i="13"/>
  <c r="G111" i="13" s="1"/>
  <c r="B175" i="13"/>
  <c r="B16" i="13"/>
  <c r="G16" i="13" s="1"/>
  <c r="B80" i="13"/>
  <c r="G80" i="13" s="1"/>
  <c r="B144" i="13"/>
  <c r="B162" i="13"/>
  <c r="B57" i="13"/>
  <c r="G57" i="13" s="1"/>
  <c r="B121" i="13"/>
  <c r="B42" i="13"/>
  <c r="G42" i="13" s="1"/>
  <c r="B35" i="13"/>
  <c r="G35" i="13" s="1"/>
  <c r="B99" i="13"/>
  <c r="G99" i="13" s="1"/>
  <c r="B163" i="13"/>
  <c r="B98" i="13"/>
  <c r="G98" i="13" s="1"/>
  <c r="B130" i="13"/>
  <c r="B154" i="13"/>
  <c r="B53" i="13"/>
  <c r="G53" i="13" s="1"/>
  <c r="B117" i="13"/>
  <c r="B34" i="13"/>
  <c r="G34" i="13" s="1"/>
  <c r="B22" i="13"/>
  <c r="G22" i="13" s="1"/>
  <c r="B86" i="13"/>
  <c r="G86" i="13" s="1"/>
  <c r="B150" i="13"/>
  <c r="B68" i="13"/>
  <c r="G68" i="13" s="1"/>
  <c r="B55" i="13"/>
  <c r="G55" i="13" s="1"/>
  <c r="B119" i="13"/>
  <c r="B18" i="13"/>
  <c r="G18" i="13" s="1"/>
  <c r="B24" i="13"/>
  <c r="G24" i="13" s="1"/>
  <c r="B88" i="13"/>
  <c r="G88" i="13" s="1"/>
  <c r="B152" i="13"/>
  <c r="B84" i="13"/>
  <c r="G84" i="13" s="1"/>
  <c r="B65" i="13"/>
  <c r="G65" i="13" s="1"/>
  <c r="B129" i="13"/>
  <c r="B74" i="13"/>
  <c r="G74" i="13" s="1"/>
  <c r="B43" i="13"/>
  <c r="G43" i="13" s="1"/>
  <c r="B107" i="13"/>
  <c r="G107" i="13" s="1"/>
  <c r="B171" i="13"/>
  <c r="B12" i="13"/>
  <c r="B71" i="13"/>
  <c r="G71" i="13" s="1"/>
  <c r="B81" i="13"/>
  <c r="G81" i="13" s="1"/>
  <c r="B61" i="13"/>
  <c r="G61" i="13" s="1"/>
  <c r="B125" i="13"/>
  <c r="B66" i="13"/>
  <c r="G66" i="13" s="1"/>
  <c r="B30" i="13"/>
  <c r="G30" i="13" s="1"/>
  <c r="B94" i="13"/>
  <c r="G94" i="13" s="1"/>
  <c r="B158" i="13"/>
  <c r="B124" i="13"/>
  <c r="B63" i="13"/>
  <c r="G63" i="13" s="1"/>
  <c r="B127" i="13"/>
  <c r="B90" i="13"/>
  <c r="G90" i="13" s="1"/>
  <c r="B32" i="13"/>
  <c r="G32" i="13" s="1"/>
  <c r="B96" i="13"/>
  <c r="G96" i="13" s="1"/>
  <c r="B160" i="13"/>
  <c r="B172" i="13"/>
  <c r="B73" i="13"/>
  <c r="G73" i="13" s="1"/>
  <c r="B137" i="13"/>
  <c r="B114" i="13"/>
  <c r="B51" i="13"/>
  <c r="G51" i="13" s="1"/>
  <c r="B115" i="13"/>
  <c r="B20" i="13"/>
  <c r="G20" i="13" s="1"/>
  <c r="B69" i="13"/>
  <c r="G69" i="13" s="1"/>
  <c r="B156" i="13"/>
  <c r="B168" i="13"/>
  <c r="B123" i="13"/>
  <c r="F160" i="13" l="1"/>
  <c r="G160" i="13"/>
  <c r="F115" i="13"/>
  <c r="G115" i="13"/>
  <c r="F125" i="13"/>
  <c r="G125" i="13"/>
  <c r="F119" i="13"/>
  <c r="G119" i="13"/>
  <c r="F121" i="13"/>
  <c r="G121" i="13"/>
  <c r="F135" i="13"/>
  <c r="G135" i="13"/>
  <c r="F129" i="13"/>
  <c r="G129" i="13"/>
  <c r="F154" i="13"/>
  <c r="G154" i="13"/>
  <c r="F146" i="13"/>
  <c r="G146" i="13"/>
  <c r="F166" i="13"/>
  <c r="G166" i="13"/>
  <c r="F122" i="13"/>
  <c r="G122" i="13"/>
  <c r="F134" i="13"/>
  <c r="G134" i="13"/>
  <c r="F133" i="13"/>
  <c r="G133" i="13"/>
  <c r="F174" i="13"/>
  <c r="G174" i="13"/>
  <c r="F114" i="13"/>
  <c r="G114" i="13"/>
  <c r="F123" i="13"/>
  <c r="G123" i="13"/>
  <c r="F130" i="13"/>
  <c r="G130" i="13"/>
  <c r="F162" i="13"/>
  <c r="G162" i="13"/>
  <c r="F142" i="13"/>
  <c r="G142" i="13"/>
  <c r="F140" i="13"/>
  <c r="G140" i="13"/>
  <c r="F136" i="13"/>
  <c r="G136" i="13"/>
  <c r="F126" i="13"/>
  <c r="G126" i="13"/>
  <c r="F118" i="13"/>
  <c r="G118" i="13"/>
  <c r="F176" i="13"/>
  <c r="G176" i="13"/>
  <c r="F168" i="13"/>
  <c r="G168" i="13"/>
  <c r="F124" i="13"/>
  <c r="G124" i="13"/>
  <c r="F150" i="13"/>
  <c r="G150" i="13"/>
  <c r="F144" i="13"/>
  <c r="G144" i="13"/>
  <c r="F155" i="13"/>
  <c r="G155" i="13"/>
  <c r="F132" i="13"/>
  <c r="G132" i="13"/>
  <c r="F128" i="13"/>
  <c r="G128" i="13"/>
  <c r="F120" i="13"/>
  <c r="G120" i="13"/>
  <c r="F112" i="13"/>
  <c r="G112" i="13"/>
  <c r="F127" i="13"/>
  <c r="G127" i="13"/>
  <c r="F137" i="13"/>
  <c r="G137" i="13"/>
  <c r="F156" i="13"/>
  <c r="G156" i="13"/>
  <c r="F172" i="13"/>
  <c r="G172" i="13"/>
  <c r="F158" i="13"/>
  <c r="G158" i="13"/>
  <c r="F152" i="13"/>
  <c r="G152" i="13"/>
  <c r="F163" i="13"/>
  <c r="G163" i="13"/>
  <c r="F148" i="13"/>
  <c r="G148" i="13"/>
  <c r="F165" i="13"/>
  <c r="G165" i="13"/>
  <c r="F147" i="13"/>
  <c r="G147" i="13"/>
  <c r="F139" i="13"/>
  <c r="G139" i="13"/>
  <c r="F131" i="13"/>
  <c r="G131" i="13"/>
  <c r="F138" i="13"/>
  <c r="G138" i="13"/>
  <c r="F173" i="13"/>
  <c r="G173" i="13"/>
  <c r="F167" i="13"/>
  <c r="G167" i="13"/>
  <c r="F116" i="13"/>
  <c r="G116" i="13"/>
  <c r="F157" i="13"/>
  <c r="G157" i="13"/>
  <c r="F149" i="13"/>
  <c r="G149" i="13"/>
  <c r="F170" i="13"/>
  <c r="G170" i="13"/>
  <c r="F141" i="13"/>
  <c r="G141" i="13"/>
  <c r="F175" i="13"/>
  <c r="G175" i="13"/>
  <c r="F177" i="13"/>
  <c r="G177" i="13"/>
  <c r="F159" i="13"/>
  <c r="G159" i="13"/>
  <c r="F164" i="13"/>
  <c r="G164" i="13"/>
  <c r="F151" i="13"/>
  <c r="G151" i="13"/>
  <c r="F143" i="13"/>
  <c r="G143" i="13"/>
  <c r="F171" i="13"/>
  <c r="G171" i="13"/>
  <c r="F117" i="13"/>
  <c r="G117" i="13"/>
  <c r="F113" i="13"/>
  <c r="G113" i="13"/>
  <c r="F145" i="13"/>
  <c r="G145" i="13"/>
  <c r="F169" i="13"/>
  <c r="G169" i="13"/>
  <c r="F161" i="13"/>
  <c r="G161" i="13"/>
  <c r="F153" i="13"/>
  <c r="G153" i="13"/>
  <c r="L31" i="13"/>
  <c r="F31" i="13"/>
  <c r="L15" i="13"/>
  <c r="F61" i="13"/>
  <c r="L61" i="13"/>
  <c r="L55" i="13"/>
  <c r="F55" i="13"/>
  <c r="F57" i="13"/>
  <c r="L57" i="13"/>
  <c r="F41" i="13"/>
  <c r="L41" i="13"/>
  <c r="L58" i="13"/>
  <c r="F58" i="13"/>
  <c r="L104" i="13"/>
  <c r="F104" i="13"/>
  <c r="L33" i="13"/>
  <c r="F33" i="13"/>
  <c r="L26" i="13"/>
  <c r="F26" i="13"/>
  <c r="L40" i="13"/>
  <c r="F40" i="13"/>
  <c r="F25" i="13"/>
  <c r="L25" i="13"/>
  <c r="L51" i="13"/>
  <c r="F51" i="13"/>
  <c r="L47" i="13"/>
  <c r="F47" i="13"/>
  <c r="L28" i="13"/>
  <c r="F28" i="13"/>
  <c r="L63" i="13"/>
  <c r="F63" i="13"/>
  <c r="L81" i="13"/>
  <c r="F81" i="13"/>
  <c r="F65" i="13"/>
  <c r="L65" i="13"/>
  <c r="L68" i="13"/>
  <c r="F68" i="13"/>
  <c r="F70" i="13"/>
  <c r="L70" i="13"/>
  <c r="L108" i="13"/>
  <c r="F108" i="13"/>
  <c r="L82" i="13"/>
  <c r="F82" i="13"/>
  <c r="L102" i="13"/>
  <c r="F102" i="13"/>
  <c r="L50" i="13"/>
  <c r="F50" i="13"/>
  <c r="F38" i="13"/>
  <c r="L38" i="13"/>
  <c r="F110" i="13"/>
  <c r="L110" i="13"/>
  <c r="L74" i="13"/>
  <c r="F74" i="13"/>
  <c r="L49" i="13"/>
  <c r="F49" i="13"/>
  <c r="L23" i="13"/>
  <c r="F23" i="13"/>
  <c r="L73" i="13"/>
  <c r="F73" i="13"/>
  <c r="L71" i="13"/>
  <c r="F71" i="13"/>
  <c r="L84" i="13"/>
  <c r="F84" i="13"/>
  <c r="L98" i="13"/>
  <c r="F98" i="13"/>
  <c r="F78" i="13"/>
  <c r="L78" i="13"/>
  <c r="L72" i="13"/>
  <c r="F72" i="13"/>
  <c r="L76" i="13"/>
  <c r="F76" i="13"/>
  <c r="L62" i="13"/>
  <c r="F62" i="13"/>
  <c r="L44" i="13"/>
  <c r="F44" i="13"/>
  <c r="F54" i="13"/>
  <c r="L54" i="13"/>
  <c r="L36" i="13"/>
  <c r="F36" i="13"/>
  <c r="F46" i="13"/>
  <c r="L46" i="13"/>
  <c r="F89" i="13"/>
  <c r="L89" i="13"/>
  <c r="F86" i="13"/>
  <c r="L86" i="13"/>
  <c r="L80" i="13"/>
  <c r="F80" i="13"/>
  <c r="L91" i="13"/>
  <c r="F91" i="13"/>
  <c r="L64" i="13"/>
  <c r="F64" i="13"/>
  <c r="L92" i="13"/>
  <c r="F92" i="13"/>
  <c r="L56" i="13"/>
  <c r="F56" i="13"/>
  <c r="L60" i="13"/>
  <c r="F60" i="13"/>
  <c r="L48" i="13"/>
  <c r="F48" i="13"/>
  <c r="L106" i="13"/>
  <c r="F106" i="13"/>
  <c r="L59" i="13"/>
  <c r="F59" i="13"/>
  <c r="F69" i="13"/>
  <c r="L69" i="13"/>
  <c r="F94" i="13"/>
  <c r="L94" i="13"/>
  <c r="L88" i="13"/>
  <c r="F88" i="13"/>
  <c r="F22" i="13"/>
  <c r="L22" i="13"/>
  <c r="L99" i="13"/>
  <c r="F99" i="13"/>
  <c r="L16" i="13"/>
  <c r="F16" i="13"/>
  <c r="L27" i="13"/>
  <c r="F27" i="13"/>
  <c r="F101" i="13"/>
  <c r="L101" i="13"/>
  <c r="L83" i="13"/>
  <c r="F83" i="13"/>
  <c r="L75" i="13"/>
  <c r="F75" i="13"/>
  <c r="L52" i="13"/>
  <c r="F52" i="13"/>
  <c r="L67" i="13"/>
  <c r="F67" i="13"/>
  <c r="F53" i="13"/>
  <c r="L53" i="13"/>
  <c r="L105" i="13"/>
  <c r="F105" i="13"/>
  <c r="L20" i="13"/>
  <c r="F20" i="13"/>
  <c r="L96" i="13"/>
  <c r="F96" i="13"/>
  <c r="L30" i="13"/>
  <c r="F30" i="13"/>
  <c r="L107" i="13"/>
  <c r="F107" i="13"/>
  <c r="L24" i="13"/>
  <c r="F24" i="13"/>
  <c r="L34" i="13"/>
  <c r="F34" i="13"/>
  <c r="L35" i="13"/>
  <c r="F35" i="13"/>
  <c r="F109" i="13"/>
  <c r="L109" i="13"/>
  <c r="L103" i="13"/>
  <c r="F103" i="13"/>
  <c r="F37" i="13"/>
  <c r="L37" i="13"/>
  <c r="L19" i="13"/>
  <c r="F19" i="13"/>
  <c r="F93" i="13"/>
  <c r="L93" i="13"/>
  <c r="F85" i="13"/>
  <c r="L85" i="13"/>
  <c r="L100" i="13"/>
  <c r="F100" i="13"/>
  <c r="F77" i="13"/>
  <c r="L77" i="13"/>
  <c r="L90" i="13"/>
  <c r="F90" i="13"/>
  <c r="L17" i="13"/>
  <c r="F17" i="13"/>
  <c r="F97" i="13"/>
  <c r="L97" i="13"/>
  <c r="L32" i="13"/>
  <c r="F32" i="13"/>
  <c r="L66" i="13"/>
  <c r="F66" i="13"/>
  <c r="L43" i="13"/>
  <c r="F43" i="13"/>
  <c r="L18" i="13"/>
  <c r="F18" i="13"/>
  <c r="L42" i="13"/>
  <c r="F42" i="13"/>
  <c r="L111" i="13"/>
  <c r="F111" i="13"/>
  <c r="F45" i="13"/>
  <c r="L45" i="13"/>
  <c r="L39" i="13"/>
  <c r="F39" i="13"/>
  <c r="L95" i="13"/>
  <c r="F95" i="13"/>
  <c r="F29" i="13"/>
  <c r="L29" i="13"/>
  <c r="L87" i="13"/>
  <c r="F87" i="13"/>
  <c r="F21" i="13"/>
  <c r="L21" i="13"/>
  <c r="L79" i="13"/>
  <c r="F79" i="13"/>
  <c r="D61" i="13"/>
  <c r="E61" i="13" s="1"/>
  <c r="D33" i="13"/>
  <c r="E33" i="13" s="1"/>
  <c r="D82" i="13"/>
  <c r="E82" i="13" s="1"/>
  <c r="D38" i="13"/>
  <c r="E38" i="13" s="1"/>
  <c r="D51" i="13"/>
  <c r="E51" i="13" s="1"/>
  <c r="D90" i="13"/>
  <c r="E90" i="13" s="1"/>
  <c r="D74" i="13"/>
  <c r="E74" i="13" s="1"/>
  <c r="D53" i="13"/>
  <c r="E53" i="13" s="1"/>
  <c r="D47" i="13"/>
  <c r="E47" i="13" s="1"/>
  <c r="D17" i="13"/>
  <c r="D49" i="13"/>
  <c r="E49" i="13" s="1"/>
  <c r="D106" i="13"/>
  <c r="E106" i="13" s="1"/>
  <c r="D105" i="13"/>
  <c r="E105" i="13" s="1"/>
  <c r="D31" i="13"/>
  <c r="E31" i="13" s="1"/>
  <c r="D28" i="13"/>
  <c r="E28" i="13" s="1"/>
  <c r="D97" i="13"/>
  <c r="E97" i="13" s="1"/>
  <c r="D23" i="13"/>
  <c r="D59" i="13"/>
  <c r="E59" i="13" s="1"/>
  <c r="D89" i="13"/>
  <c r="E89" i="13" s="1"/>
  <c r="D15" i="13"/>
  <c r="D104" i="13"/>
  <c r="E104" i="13" s="1"/>
  <c r="D108" i="13"/>
  <c r="E108" i="13" s="1"/>
  <c r="D73" i="13"/>
  <c r="E73" i="13" s="1"/>
  <c r="D71" i="13"/>
  <c r="E71" i="13" s="1"/>
  <c r="D84" i="13"/>
  <c r="E84" i="13" s="1"/>
  <c r="D98" i="13"/>
  <c r="E98" i="13" s="1"/>
  <c r="D78" i="13"/>
  <c r="E78" i="13" s="1"/>
  <c r="D72" i="13"/>
  <c r="E72" i="13" s="1"/>
  <c r="D76" i="13"/>
  <c r="E76" i="13" s="1"/>
  <c r="D62" i="13"/>
  <c r="E62" i="13" s="1"/>
  <c r="D44" i="13"/>
  <c r="E44" i="13" s="1"/>
  <c r="D54" i="13"/>
  <c r="E54" i="13" s="1"/>
  <c r="D36" i="13"/>
  <c r="E36" i="13" s="1"/>
  <c r="D46" i="13"/>
  <c r="E46" i="13" s="1"/>
  <c r="D55" i="13"/>
  <c r="E55" i="13" s="1"/>
  <c r="D40" i="13"/>
  <c r="E40" i="13" s="1"/>
  <c r="D81" i="13"/>
  <c r="E81" i="13" s="1"/>
  <c r="D102" i="13"/>
  <c r="E102" i="13" s="1"/>
  <c r="D86" i="13"/>
  <c r="E86" i="13" s="1"/>
  <c r="D80" i="13"/>
  <c r="E80" i="13" s="1"/>
  <c r="D14" i="13"/>
  <c r="L14" i="13" s="1"/>
  <c r="D91" i="13"/>
  <c r="E91" i="13" s="1"/>
  <c r="D64" i="13"/>
  <c r="E64" i="13" s="1"/>
  <c r="D92" i="13"/>
  <c r="E92" i="13" s="1"/>
  <c r="D56" i="13"/>
  <c r="E56" i="13" s="1"/>
  <c r="D60" i="13"/>
  <c r="E60" i="13" s="1"/>
  <c r="D48" i="13"/>
  <c r="E48" i="13" s="1"/>
  <c r="D58" i="13"/>
  <c r="E58" i="13" s="1"/>
  <c r="D68" i="13"/>
  <c r="E68" i="13" s="1"/>
  <c r="D70" i="13"/>
  <c r="E70" i="13" s="1"/>
  <c r="D94" i="13"/>
  <c r="E94" i="13" s="1"/>
  <c r="D88" i="13"/>
  <c r="E88" i="13" s="1"/>
  <c r="D22" i="13"/>
  <c r="D99" i="13"/>
  <c r="E99" i="13" s="1"/>
  <c r="D16" i="13"/>
  <c r="D27" i="13"/>
  <c r="E27" i="13" s="1"/>
  <c r="D101" i="13"/>
  <c r="E101" i="13" s="1"/>
  <c r="D83" i="13"/>
  <c r="E83" i="13" s="1"/>
  <c r="D75" i="13"/>
  <c r="E75" i="13" s="1"/>
  <c r="D52" i="13"/>
  <c r="E52" i="13" s="1"/>
  <c r="D67" i="13"/>
  <c r="E67" i="13" s="1"/>
  <c r="D57" i="13"/>
  <c r="E57" i="13" s="1"/>
  <c r="D41" i="13"/>
  <c r="E41" i="13" s="1"/>
  <c r="D25" i="13"/>
  <c r="D65" i="13"/>
  <c r="E65" i="13" s="1"/>
  <c r="D50" i="13"/>
  <c r="E50" i="13" s="1"/>
  <c r="D69" i="13"/>
  <c r="E69" i="13" s="1"/>
  <c r="D20" i="13"/>
  <c r="D96" i="13"/>
  <c r="E96" i="13" s="1"/>
  <c r="D30" i="13"/>
  <c r="E30" i="13" s="1"/>
  <c r="D107" i="13"/>
  <c r="E107" i="13" s="1"/>
  <c r="D24" i="13"/>
  <c r="D34" i="13"/>
  <c r="E34" i="13" s="1"/>
  <c r="D35" i="13"/>
  <c r="E35" i="13" s="1"/>
  <c r="D109" i="13"/>
  <c r="E109" i="13" s="1"/>
  <c r="D103" i="13"/>
  <c r="E103" i="13" s="1"/>
  <c r="D37" i="13"/>
  <c r="E37" i="13" s="1"/>
  <c r="D19" i="13"/>
  <c r="D93" i="13"/>
  <c r="E93" i="13" s="1"/>
  <c r="D85" i="13"/>
  <c r="E85" i="13" s="1"/>
  <c r="D100" i="13"/>
  <c r="E100" i="13" s="1"/>
  <c r="D77" i="13"/>
  <c r="E77" i="13" s="1"/>
  <c r="D26" i="13"/>
  <c r="D63" i="13"/>
  <c r="E63" i="13" s="1"/>
  <c r="D110" i="13"/>
  <c r="E110" i="13" s="1"/>
  <c r="D32" i="13"/>
  <c r="E32" i="13" s="1"/>
  <c r="D66" i="13"/>
  <c r="E66" i="13" s="1"/>
  <c r="D43" i="13"/>
  <c r="E43" i="13" s="1"/>
  <c r="D18" i="13"/>
  <c r="D42" i="13"/>
  <c r="E42" i="13" s="1"/>
  <c r="D111" i="13"/>
  <c r="E111" i="13" s="1"/>
  <c r="D45" i="13"/>
  <c r="E45" i="13" s="1"/>
  <c r="D39" i="13"/>
  <c r="E39" i="13" s="1"/>
  <c r="D95" i="13"/>
  <c r="E95" i="13" s="1"/>
  <c r="D29" i="13"/>
  <c r="E29" i="13" s="1"/>
  <c r="D87" i="13"/>
  <c r="E87" i="13" s="1"/>
  <c r="D21" i="13"/>
  <c r="D79" i="13"/>
  <c r="E79" i="13" s="1"/>
  <c r="D13" i="13"/>
  <c r="L13" i="13" s="1"/>
  <c r="D12" i="13"/>
  <c r="L12" i="13" s="1"/>
  <c r="C90" i="13"/>
  <c r="C47" i="13"/>
  <c r="C31" i="13"/>
  <c r="C15" i="13"/>
  <c r="F15" i="13" s="1"/>
  <c r="C61" i="13"/>
  <c r="C55" i="13"/>
  <c r="C57" i="13"/>
  <c r="C41" i="13"/>
  <c r="C58" i="13"/>
  <c r="C104" i="13"/>
  <c r="C33" i="13"/>
  <c r="C26" i="13"/>
  <c r="C40" i="13"/>
  <c r="C25" i="13"/>
  <c r="C51" i="13"/>
  <c r="C105" i="13"/>
  <c r="C89" i="13"/>
  <c r="C65" i="13"/>
  <c r="C68" i="13"/>
  <c r="C70" i="13"/>
  <c r="C108" i="13"/>
  <c r="C82" i="13"/>
  <c r="C102" i="13"/>
  <c r="C50" i="13"/>
  <c r="C38" i="13"/>
  <c r="C110" i="13"/>
  <c r="C49" i="13"/>
  <c r="C97" i="13"/>
  <c r="C73" i="13"/>
  <c r="C71" i="13"/>
  <c r="C84" i="13"/>
  <c r="C98" i="13"/>
  <c r="C78" i="13"/>
  <c r="C72" i="13"/>
  <c r="C76" i="13"/>
  <c r="C62" i="13"/>
  <c r="C44" i="13"/>
  <c r="C54" i="13"/>
  <c r="C36" i="13"/>
  <c r="C46" i="13"/>
  <c r="C74" i="13"/>
  <c r="C17" i="13"/>
  <c r="C23" i="13"/>
  <c r="C63" i="13"/>
  <c r="C12" i="13"/>
  <c r="C86" i="13"/>
  <c r="C80" i="13"/>
  <c r="C14" i="13"/>
  <c r="C91" i="13"/>
  <c r="C64" i="13"/>
  <c r="C92" i="13"/>
  <c r="C56" i="13"/>
  <c r="C60" i="13"/>
  <c r="C48" i="13"/>
  <c r="C53" i="13"/>
  <c r="C59" i="13"/>
  <c r="C81" i="13"/>
  <c r="C69" i="13"/>
  <c r="C94" i="13"/>
  <c r="C88" i="13"/>
  <c r="C22" i="13"/>
  <c r="C99" i="13"/>
  <c r="C16" i="13"/>
  <c r="C27" i="13"/>
  <c r="C101" i="13"/>
  <c r="C83" i="13"/>
  <c r="C75" i="13"/>
  <c r="C52" i="13"/>
  <c r="C67" i="13"/>
  <c r="C106" i="13"/>
  <c r="C28" i="13"/>
  <c r="C20" i="13"/>
  <c r="C96" i="13"/>
  <c r="C30" i="13"/>
  <c r="C107" i="13"/>
  <c r="C24" i="13"/>
  <c r="C34" i="13"/>
  <c r="C35" i="13"/>
  <c r="C109" i="13"/>
  <c r="C103" i="13"/>
  <c r="C37" i="13"/>
  <c r="C19" i="13"/>
  <c r="C93" i="13"/>
  <c r="C85" i="13"/>
  <c r="C100" i="13"/>
  <c r="C77" i="13"/>
  <c r="C32" i="13"/>
  <c r="C66" i="13"/>
  <c r="C43" i="13"/>
  <c r="C18" i="13"/>
  <c r="C42" i="13"/>
  <c r="C111" i="13"/>
  <c r="C45" i="13"/>
  <c r="C39" i="13"/>
  <c r="C95" i="13"/>
  <c r="C29" i="13"/>
  <c r="C87" i="13"/>
  <c r="C21" i="13"/>
  <c r="C79" i="13"/>
  <c r="C13" i="13"/>
  <c r="G13" i="13" s="1"/>
  <c r="D116" i="13"/>
  <c r="C116" i="13"/>
  <c r="C161" i="13"/>
  <c r="D161" i="13"/>
  <c r="C130" i="13"/>
  <c r="D130" i="13"/>
  <c r="D131" i="13"/>
  <c r="C131" i="13"/>
  <c r="D141" i="13"/>
  <c r="C141" i="13"/>
  <c r="C162" i="13"/>
  <c r="D162" i="13"/>
  <c r="D158" i="13"/>
  <c r="C158" i="13"/>
  <c r="D171" i="13"/>
  <c r="C171" i="13"/>
  <c r="D123" i="13"/>
  <c r="C123" i="13"/>
  <c r="D133" i="13"/>
  <c r="C133" i="13"/>
  <c r="D118" i="13"/>
  <c r="C118" i="13"/>
  <c r="C168" i="13"/>
  <c r="D168" i="13"/>
  <c r="C135" i="13"/>
  <c r="D135" i="13"/>
  <c r="D149" i="13"/>
  <c r="C149" i="13"/>
  <c r="C176" i="13"/>
  <c r="D176" i="13"/>
  <c r="C146" i="13"/>
  <c r="D146" i="13"/>
  <c r="D163" i="13"/>
  <c r="C163" i="13"/>
  <c r="C151" i="13"/>
  <c r="D151" i="13"/>
  <c r="C152" i="13"/>
  <c r="D152" i="13"/>
  <c r="C145" i="13"/>
  <c r="D145" i="13"/>
  <c r="C169" i="13"/>
  <c r="D169" i="13"/>
  <c r="C175" i="13"/>
  <c r="D175" i="13"/>
  <c r="C153" i="13"/>
  <c r="D153" i="13"/>
  <c r="D155" i="13"/>
  <c r="C155" i="13"/>
  <c r="C160" i="13"/>
  <c r="D160" i="13"/>
  <c r="C138" i="13"/>
  <c r="D138" i="13"/>
  <c r="C128" i="13"/>
  <c r="D128" i="13"/>
  <c r="D124" i="13"/>
  <c r="C124" i="13"/>
  <c r="D172" i="13"/>
  <c r="C172" i="13"/>
  <c r="D125" i="13"/>
  <c r="C125" i="13"/>
  <c r="C112" i="13"/>
  <c r="D112" i="13"/>
  <c r="D139" i="13"/>
  <c r="C139" i="13"/>
  <c r="C113" i="13"/>
  <c r="D113" i="13"/>
  <c r="D165" i="13"/>
  <c r="C165" i="13"/>
  <c r="C121" i="13"/>
  <c r="D121" i="13"/>
  <c r="C167" i="13"/>
  <c r="D167" i="13"/>
  <c r="C137" i="13"/>
  <c r="D137" i="13"/>
  <c r="D150" i="13"/>
  <c r="C150" i="13"/>
  <c r="C144" i="13"/>
  <c r="D144" i="13"/>
  <c r="D140" i="13"/>
  <c r="C140" i="13"/>
  <c r="C143" i="13"/>
  <c r="D143" i="13"/>
  <c r="D174" i="13"/>
  <c r="C174" i="13"/>
  <c r="D164" i="13"/>
  <c r="C164" i="13"/>
  <c r="C127" i="13"/>
  <c r="D127" i="13"/>
  <c r="D156" i="13"/>
  <c r="C156" i="13"/>
  <c r="D166" i="13"/>
  <c r="C166" i="13"/>
  <c r="C154" i="13"/>
  <c r="D154" i="13"/>
  <c r="C170" i="13"/>
  <c r="D170" i="13"/>
  <c r="D157" i="13"/>
  <c r="C157" i="13"/>
  <c r="D117" i="13"/>
  <c r="C117" i="13"/>
  <c r="C129" i="13"/>
  <c r="D129" i="13"/>
  <c r="D147" i="13"/>
  <c r="C147" i="13"/>
  <c r="C114" i="13"/>
  <c r="D114" i="13"/>
  <c r="D126" i="13"/>
  <c r="C126" i="13"/>
  <c r="C159" i="13"/>
  <c r="D159" i="13"/>
  <c r="D134" i="13"/>
  <c r="C134" i="13"/>
  <c r="C119" i="13"/>
  <c r="D119" i="13"/>
  <c r="D115" i="13"/>
  <c r="C115" i="13"/>
  <c r="D132" i="13"/>
  <c r="C132" i="13"/>
  <c r="C122" i="13"/>
  <c r="D122" i="13"/>
  <c r="C120" i="13"/>
  <c r="D120" i="13"/>
  <c r="C177" i="13"/>
  <c r="D177" i="13"/>
  <c r="D173" i="13"/>
  <c r="C173" i="13"/>
  <c r="D142" i="13"/>
  <c r="C142" i="13"/>
  <c r="D148" i="13"/>
  <c r="C148" i="13"/>
  <c r="C136" i="13"/>
  <c r="D136" i="13"/>
  <c r="G12" i="13" l="1"/>
  <c r="F13" i="13"/>
  <c r="F12" i="13"/>
  <c r="F14" i="13"/>
  <c r="E13" i="13"/>
  <c r="E26" i="13"/>
  <c r="E14" i="13"/>
  <c r="E16" i="13"/>
  <c r="E25" i="13"/>
  <c r="E15" i="13"/>
  <c r="E18" i="13"/>
  <c r="E22" i="13"/>
  <c r="E21" i="13"/>
  <c r="E19" i="13"/>
  <c r="E12" i="13"/>
  <c r="E24" i="13"/>
  <c r="E23" i="13"/>
  <c r="E20" i="13"/>
  <c r="E17" i="13"/>
  <c r="H19" i="13" l="1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H21" i="13" l="1"/>
  <c r="H65" i="13"/>
  <c r="H153" i="13"/>
  <c r="H24" i="13"/>
  <c r="H127" i="13"/>
  <c r="H63" i="13"/>
  <c r="H102" i="13"/>
  <c r="H85" i="13"/>
  <c r="H122" i="13"/>
  <c r="H71" i="13"/>
  <c r="H77" i="13"/>
  <c r="H114" i="13"/>
  <c r="H166" i="13"/>
  <c r="H134" i="13"/>
  <c r="H142" i="13"/>
  <c r="H62" i="13"/>
  <c r="H133" i="13"/>
  <c r="H69" i="13"/>
  <c r="H172" i="13"/>
  <c r="H108" i="13"/>
  <c r="H44" i="13"/>
  <c r="H35" i="13"/>
  <c r="H74" i="13"/>
  <c r="H97" i="13"/>
  <c r="H98" i="13"/>
  <c r="H145" i="13"/>
  <c r="H49" i="13"/>
  <c r="H144" i="13"/>
  <c r="H80" i="13"/>
  <c r="H119" i="13"/>
  <c r="H55" i="13"/>
  <c r="H86" i="13"/>
  <c r="H124" i="13"/>
  <c r="H169" i="13"/>
  <c r="H118" i="13"/>
  <c r="H116" i="13"/>
  <c r="H88" i="13"/>
  <c r="H163" i="13"/>
  <c r="H115" i="13"/>
  <c r="H99" i="13"/>
  <c r="H46" i="13"/>
  <c r="H125" i="13"/>
  <c r="H61" i="13"/>
  <c r="H164" i="13"/>
  <c r="H100" i="13"/>
  <c r="H36" i="13"/>
  <c r="H27" i="13"/>
  <c r="H58" i="13"/>
  <c r="H73" i="13"/>
  <c r="H82" i="13"/>
  <c r="H129" i="13"/>
  <c r="H41" i="13"/>
  <c r="H136" i="13"/>
  <c r="H72" i="13"/>
  <c r="H175" i="13"/>
  <c r="H111" i="13"/>
  <c r="H47" i="13"/>
  <c r="H70" i="13"/>
  <c r="H155" i="13"/>
  <c r="H60" i="13"/>
  <c r="H160" i="13"/>
  <c r="H123" i="13"/>
  <c r="H43" i="13"/>
  <c r="H57" i="13"/>
  <c r="H131" i="13"/>
  <c r="H171" i="13"/>
  <c r="H22" i="13"/>
  <c r="H117" i="13"/>
  <c r="H53" i="13"/>
  <c r="H156" i="13"/>
  <c r="H92" i="13"/>
  <c r="H28" i="13"/>
  <c r="H42" i="13"/>
  <c r="H66" i="13"/>
  <c r="H121" i="13"/>
  <c r="H33" i="13"/>
  <c r="H128" i="13"/>
  <c r="H64" i="13"/>
  <c r="H167" i="13"/>
  <c r="H103" i="13"/>
  <c r="H39" i="13"/>
  <c r="H54" i="13"/>
  <c r="H94" i="13"/>
  <c r="H137" i="13"/>
  <c r="H32" i="13"/>
  <c r="H78" i="13"/>
  <c r="H113" i="13"/>
  <c r="H75" i="13"/>
  <c r="H147" i="13"/>
  <c r="H139" i="13"/>
  <c r="H173" i="13"/>
  <c r="H109" i="13"/>
  <c r="H45" i="13"/>
  <c r="H148" i="13"/>
  <c r="H84" i="13"/>
  <c r="H20" i="13"/>
  <c r="H162" i="13"/>
  <c r="H26" i="13"/>
  <c r="H170" i="13"/>
  <c r="H50" i="13"/>
  <c r="H105" i="13"/>
  <c r="H25" i="13"/>
  <c r="H120" i="13"/>
  <c r="H56" i="13"/>
  <c r="H159" i="13"/>
  <c r="H95" i="13"/>
  <c r="H31" i="13"/>
  <c r="H38" i="13"/>
  <c r="H150" i="13"/>
  <c r="H51" i="13"/>
  <c r="H96" i="13"/>
  <c r="H174" i="13"/>
  <c r="H52" i="13"/>
  <c r="H152" i="13"/>
  <c r="H158" i="13"/>
  <c r="H107" i="13"/>
  <c r="H91" i="13"/>
  <c r="H165" i="13"/>
  <c r="H101" i="13"/>
  <c r="H37" i="13"/>
  <c r="H140" i="13"/>
  <c r="H76" i="13"/>
  <c r="H67" i="13"/>
  <c r="H146" i="13"/>
  <c r="H177" i="13"/>
  <c r="H154" i="13"/>
  <c r="H34" i="13"/>
  <c r="H89" i="13"/>
  <c r="H176" i="13"/>
  <c r="H112" i="13"/>
  <c r="H48" i="13"/>
  <c r="H151" i="13"/>
  <c r="H87" i="13"/>
  <c r="H30" i="13"/>
  <c r="H149" i="13"/>
  <c r="H106" i="13"/>
  <c r="H135" i="13"/>
  <c r="H141" i="13"/>
  <c r="H126" i="13"/>
  <c r="H83" i="13"/>
  <c r="H110" i="13"/>
  <c r="H157" i="13"/>
  <c r="H93" i="13"/>
  <c r="H29" i="13"/>
  <c r="H132" i="13"/>
  <c r="H68" i="13"/>
  <c r="H59" i="13"/>
  <c r="H130" i="13"/>
  <c r="H161" i="13"/>
  <c r="H138" i="13"/>
  <c r="H18" i="13"/>
  <c r="H81" i="13"/>
  <c r="H168" i="13"/>
  <c r="H104" i="13"/>
  <c r="H40" i="13"/>
  <c r="H143" i="13"/>
  <c r="H79" i="13"/>
  <c r="H15" i="13"/>
  <c r="H17" i="13" l="1"/>
  <c r="H14" i="13"/>
  <c r="H16" i="13"/>
  <c r="H90" i="13"/>
  <c r="H23" i="13"/>
  <c r="H12" i="13"/>
  <c r="H13" i="13"/>
  <c r="H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Stafast, Silvia</author>
  </authors>
  <commentList>
    <comment ref="A1" authorId="0" shapeId="0" xr:uid="{6651609D-A2F1-4845-AE90-BD1E742F52D1}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<sst xmlns="http://schemas.openxmlformats.org/spreadsheetml/2006/main" count="5331" uniqueCount="1213">
  <si>
    <t>Datum</t>
  </si>
  <si>
    <t>Betrag</t>
  </si>
  <si>
    <t xml:space="preserve">Nr. </t>
  </si>
  <si>
    <t>Pflichtkollekte</t>
  </si>
  <si>
    <t>Zweckbestimmung</t>
  </si>
  <si>
    <t>Freie Kollekte</t>
  </si>
  <si>
    <t>Freie Spende</t>
  </si>
  <si>
    <t>Kategorie</t>
  </si>
  <si>
    <t>Zw. Zweckg. Kollekte</t>
  </si>
  <si>
    <t>Zw. Zweckg. Spende</t>
  </si>
  <si>
    <t>EVANGELISCHE KIRCHE</t>
  </si>
  <si>
    <t>IN HESSEN UND NASSAU</t>
  </si>
  <si>
    <t>Zugang</t>
  </si>
  <si>
    <t>Abgang</t>
  </si>
  <si>
    <t>Zugänge</t>
  </si>
  <si>
    <t>Anfangsbestand</t>
  </si>
  <si>
    <t>Abgänge</t>
  </si>
  <si>
    <t>Aktueller Bestand</t>
  </si>
  <si>
    <t>Pflichtkollekten</t>
  </si>
  <si>
    <t>Spalte1</t>
  </si>
  <si>
    <t>Freie weiterzuleitende Kollekte</t>
  </si>
  <si>
    <t>Sonstige Zweckbestimmung</t>
  </si>
  <si>
    <t>Zweckbindung</t>
  </si>
  <si>
    <t>Zweckgebundene Spende</t>
  </si>
  <si>
    <t>weiterzuleitende</t>
  </si>
  <si>
    <t>Kategoriebestimmung</t>
  </si>
  <si>
    <t>Freie</t>
  </si>
  <si>
    <t>Keine Zweckbindung</t>
  </si>
  <si>
    <t>Übersicht Bestände Kollektenkasse</t>
  </si>
  <si>
    <t>Gesamtsumme Bestand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</si>
  <si>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</si>
  <si>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Abrechnung Kollektenkasse</t>
  </si>
  <si>
    <t>am</t>
  </si>
  <si>
    <t>1.</t>
  </si>
  <si>
    <t>lt. Kontoauszug Nr. /vom</t>
  </si>
  <si>
    <t>2.</t>
  </si>
  <si>
    <t>Noch nicht eingezahlte Kollekten</t>
  </si>
  <si>
    <t>3.</t>
  </si>
  <si>
    <t>Übersicht</t>
  </si>
  <si>
    <t>Gesamtbestand</t>
  </si>
  <si>
    <t>4.</t>
  </si>
  <si>
    <t>Unterschrift</t>
  </si>
  <si>
    <t>(Datum / Unterschrift Prüfer/in)</t>
  </si>
  <si>
    <t>(Datum / Unterschrift Kassenführer/in)</t>
  </si>
  <si>
    <t>Anzahl Girokonten</t>
  </si>
  <si>
    <t>es können bis zu 5 Girokonten der Kollektenkasse angegeben werden.</t>
  </si>
  <si>
    <t>Kreditinstitut</t>
  </si>
  <si>
    <t>IBAN</t>
  </si>
  <si>
    <t>Bestand Girokonten</t>
  </si>
  <si>
    <t>Kontostand</t>
  </si>
  <si>
    <t>Kollektenbons</t>
  </si>
  <si>
    <t xml:space="preserve">5. </t>
  </si>
  <si>
    <t xml:space="preserve">                       2. Noch nicht eingezahlte Kollekten</t>
  </si>
  <si>
    <t xml:space="preserve">                        3. Kollektenbons</t>
  </si>
  <si>
    <t>Haushaltsjahr</t>
  </si>
  <si>
    <t>Verantwortlich für das Kollektenbuch</t>
  </si>
  <si>
    <t>Summe eingelöste Kollektenbons</t>
  </si>
  <si>
    <t>Fortlaufender Bestand</t>
  </si>
  <si>
    <t>Verkauf neuer Kollektenbons</t>
  </si>
  <si>
    <t>Einlösen von Kollektenbons</t>
  </si>
  <si>
    <t>Betrag Kollektenbons</t>
  </si>
  <si>
    <t>Datum Kollektenbons</t>
  </si>
  <si>
    <t>Nummer Kollektenbons</t>
  </si>
  <si>
    <t>Anmerkung</t>
  </si>
  <si>
    <t>Übernahme Rechtsträgernummer aus Registerblatt Kollektenübersicht</t>
  </si>
  <si>
    <t>Kollektenübersicht</t>
  </si>
  <si>
    <t xml:space="preserve">Anfangsbestände </t>
  </si>
  <si>
    <t>(fakultative Angabe)</t>
  </si>
  <si>
    <t>Rechtsträgernummer</t>
  </si>
  <si>
    <t>Trennung zweckgebundene Kollekten und zweckgebundene Spenden</t>
  </si>
  <si>
    <t>Zweckgebundene Kollekte</t>
  </si>
  <si>
    <t>ausgeblendet</t>
  </si>
  <si>
    <t>manuelle Eingabe</t>
  </si>
  <si>
    <t>automatische Übernahme</t>
  </si>
  <si>
    <t>Regionalverwaltung</t>
  </si>
  <si>
    <t>Dekanat</t>
  </si>
  <si>
    <t>03</t>
  </si>
  <si>
    <t>05</t>
  </si>
  <si>
    <t>07</t>
  </si>
  <si>
    <t>08</t>
  </si>
  <si>
    <t>09</t>
  </si>
  <si>
    <t>10</t>
  </si>
  <si>
    <t>11</t>
  </si>
  <si>
    <t>12</t>
  </si>
  <si>
    <t>17</t>
  </si>
  <si>
    <t>Rheinhessen</t>
  </si>
  <si>
    <t>Oberursel</t>
  </si>
  <si>
    <t>Wetterau</t>
  </si>
  <si>
    <t>Starkenburg-West</t>
  </si>
  <si>
    <t>Oberhessen</t>
  </si>
  <si>
    <t>Nassau-Nord</t>
  </si>
  <si>
    <t>Rhein-Lahn-Westerwald</t>
  </si>
  <si>
    <t>Wiesbaden-Rheingau-Taunus</t>
  </si>
  <si>
    <t>Starkenburg-Ost</t>
  </si>
  <si>
    <t>Listenauswahl</t>
  </si>
  <si>
    <t>Vor Auswahl einer Pflichtkollekte, muss die Pflichtkollekte in dem Registerblatt "Eingabe Zweckbestimmungen" eingetragen werden.</t>
  </si>
  <si>
    <t>Sofern Kollektenbons eingelöst wurden, sind diese hier einzutragen.</t>
  </si>
  <si>
    <t>Zuwendende Person</t>
  </si>
  <si>
    <t>Im Fall von Spenden, insbesondere bei der Ausstellung von Spendenquittungen, kann der Name der Spender*in hier eingetragen werden.</t>
  </si>
  <si>
    <t>Bitte bei Abgängen, die nicht an die Regionalverwaltung überwiesen wurden, sind hier Angaben zu machen.</t>
  </si>
  <si>
    <t>Automatikfeld, keine Angabe erforderlich.</t>
  </si>
  <si>
    <t>Angabe durch Listenauswahl zwingend erforderlich.</t>
  </si>
  <si>
    <t>Kontoführung/ sonstige Kosten</t>
  </si>
  <si>
    <t>nach Zweckbestimmungen</t>
  </si>
  <si>
    <t>Vor Auswahl einer Zweckbindung, muss die Zweckbindung in dem Registerblatt "Eingabe Zweckbestimmungen" unter "Zweckbestimmung" oder "Freie weiterzuleitende Kollekten" eingetragen werden.</t>
  </si>
  <si>
    <r>
      <rPr>
        <u/>
        <sz val="8"/>
        <color theme="1"/>
        <rFont val="Calibri"/>
        <family val="2"/>
        <scheme val="minor"/>
      </rPr>
      <t>Einnahmen</t>
    </r>
    <r>
      <rPr>
        <sz val="8"/>
        <color theme="1"/>
        <rFont val="Calibri"/>
        <family val="2"/>
        <scheme val="minor"/>
      </rPr>
      <t xml:space="preserve"> sind unter Zugängen einzutragen. Als Datum gilt das Erhebungsdatum, nicht das Einzahlungsdatum.</t>
    </r>
  </si>
  <si>
    <r>
      <rPr>
        <u/>
        <sz val="8"/>
        <color theme="1"/>
        <rFont val="Calibri"/>
        <family val="2"/>
        <scheme val="minor"/>
      </rPr>
      <t>Ausgaben</t>
    </r>
    <r>
      <rPr>
        <sz val="8"/>
        <color theme="1"/>
        <rFont val="Calibri"/>
        <family val="2"/>
        <scheme val="minor"/>
      </rPr>
      <t xml:space="preserve"> sind unter Abgängen einzutragen. Als Datum gilt die Gutschrift auf dem Girokonto.</t>
    </r>
  </si>
  <si>
    <t>freie weiterzuleitende Kollekten</t>
  </si>
  <si>
    <t>(fakultative Angabe ohne Kollektenbons)</t>
  </si>
  <si>
    <t>Letze Zelle mit Inhalt auswählen</t>
  </si>
  <si>
    <t>Rechte Maustaste</t>
  </si>
  <si>
    <t>"Zeile/Spalte einfügen"</t>
  </si>
  <si>
    <t>"Tabellenzeile nach unten"</t>
  </si>
  <si>
    <r>
      <t xml:space="preserve">Eingabe neue Zweckbestimmung </t>
    </r>
    <r>
      <rPr>
        <sz val="11"/>
        <color theme="1"/>
        <rFont val="Calibri"/>
        <family val="2"/>
        <scheme val="minor"/>
      </rPr>
      <t>(gültig für Spalten C, G und K)</t>
    </r>
  </si>
  <si>
    <t>Erste Tabellenzeile kann ohne Besonderheiten ausgefüllt werden</t>
  </si>
  <si>
    <t>anschließend für jede weitere Tabellenzeile</t>
  </si>
  <si>
    <t>Bei Pflichtkollekten bitte die 4-5 stellige Nummer des Kollektenplans eintragen</t>
  </si>
  <si>
    <t>RT</t>
  </si>
  <si>
    <t>RT RV</t>
  </si>
  <si>
    <t>RT für
Mandant-Nr.</t>
  </si>
  <si>
    <t>Mandant</t>
  </si>
  <si>
    <t>RT-Nr. Dekanat</t>
  </si>
  <si>
    <t>Dekanatszuordnung</t>
  </si>
  <si>
    <t>Ev. RVV Rheinhessen</t>
  </si>
  <si>
    <t>Dekanat Alzey-Wöllstein</t>
  </si>
  <si>
    <t>Ev. Dekanat Alzey-Wöllstein</t>
  </si>
  <si>
    <t>Ev. Dekanat Ingelheim und Oppenheim</t>
  </si>
  <si>
    <t>Dekanat Ingelheim-Oppenheim</t>
  </si>
  <si>
    <t>Dekanat Mainz</t>
  </si>
  <si>
    <t>AG Jugen in Rheinhessen</t>
  </si>
  <si>
    <t>Ev. Dekanat Mainz</t>
  </si>
  <si>
    <t>Dekanat Worms-Wonnegau</t>
  </si>
  <si>
    <t>Ev. Dreifaltigkeitsgemeinde Worms</t>
  </si>
  <si>
    <t>Ev. Magnus- und Matthäusgemeinde Worms</t>
  </si>
  <si>
    <t>Ev. Dekanat Worms-Wonnegau</t>
  </si>
  <si>
    <t>Ev. Gesamtgemeinde Worms</t>
  </si>
  <si>
    <t>Ev. RVV Oberursel</t>
  </si>
  <si>
    <t>Ev. Erlöserkirchengemeinde Bad Homburg</t>
  </si>
  <si>
    <t>Dekanat Hochtaunus</t>
  </si>
  <si>
    <t>Ev. Gedächtniskirchengemeinde Bad Homburg</t>
  </si>
  <si>
    <t>Ev. Waldenserkirchengemeinde Dornholzhausen</t>
  </si>
  <si>
    <t>Ev. St. Georgsgemeinde Steinbach</t>
  </si>
  <si>
    <t>Ev. Versöhnungsgemeinde Stierstadt-Weißkirchen</t>
  </si>
  <si>
    <t>Ev. Christuskirchengemeinde Bad Homburg</t>
  </si>
  <si>
    <t>Ev. Auferstehungsgemeinde Oberursel</t>
  </si>
  <si>
    <t>Ev. Christuskirchengemeinde Oberursel</t>
  </si>
  <si>
    <t>Ev. Kreuzkirchengemeinde Oberursel</t>
  </si>
  <si>
    <t>Ev. Dekanat Hochtaunus</t>
  </si>
  <si>
    <t>Dekanat Kronberg</t>
  </si>
  <si>
    <t>Ev. Talkirchengemeinde Eppstein</t>
  </si>
  <si>
    <t>Ev. Martin-Luther-Gemeinde Falkenstein</t>
  </si>
  <si>
    <t>Ev. St. Johannesgemeinde Fischbach</t>
  </si>
  <si>
    <t>Ev. Johannesgemeinde Hofheim</t>
  </si>
  <si>
    <t>Ev. Thomasgemeinde Hofheim</t>
  </si>
  <si>
    <t>Ev. Paulusgemeinde Kelkheim</t>
  </si>
  <si>
    <t>Ev. Stephanusgemeinde Kelkheim</t>
  </si>
  <si>
    <t>Ev. Immanuelgemeinde Königstein</t>
  </si>
  <si>
    <t>Ev. Auferstehungsgemeinde Kriftel</t>
  </si>
  <si>
    <t>Ev. Andreasgemeinde Niederhöchstadt</t>
  </si>
  <si>
    <t>Ev. Emmausgemeinde Eppstein</t>
  </si>
  <si>
    <t>Ev. Matthäusgemeinde Okriftel</t>
  </si>
  <si>
    <t>Ev. Markusgemeinde Schönberg</t>
  </si>
  <si>
    <t>Ev. Friedenskirchengemeinde Schwalbach</t>
  </si>
  <si>
    <t>Ev. Limesgemeinde Schwalbach</t>
  </si>
  <si>
    <t>Ev. Dekanat Kronberg</t>
  </si>
  <si>
    <t>Ev. RV Wetterau</t>
  </si>
  <si>
    <t>Ev. Dekanat Büdinger Land</t>
  </si>
  <si>
    <t>Ev. Peterskirchengemeinde Büdingen Wolf</t>
  </si>
  <si>
    <t>Ev.-Luth.Michaelisgemeinde Gelnhaar</t>
  </si>
  <si>
    <t>Ev. Martin-Luther-Gemeinde Waldsiedlung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</si>
  <si>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</si>
  <si>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</si>
  <si>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</si>
  <si>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</si>
  <si>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</si>
  <si>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</si>
  <si>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</si>
  <si>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Andreasgemeinde Büdesheim</t>
  </si>
  <si>
    <t>Ev. Markuskirchengemeinde Butzbach</t>
  </si>
  <si>
    <t>Ev. Stadtkirchengemeinde Rosbach</t>
  </si>
  <si>
    <t>Ev. Johannitergemeinde i.d.Kom. N.-W.</t>
  </si>
  <si>
    <t>Ev. Gesamtkirchengemeinde Karben</t>
  </si>
  <si>
    <t>Dekanatskollektenkasse Wetterau</t>
  </si>
  <si>
    <t>Ev. RVV Starkenburg-West</t>
  </si>
  <si>
    <t>Ev. KGM Allmendfeld</t>
  </si>
  <si>
    <t>Ev. Dekanat Groß-Gerau-Rüsselsheim</t>
  </si>
  <si>
    <t>Ev. KGM Biebesheim</t>
  </si>
  <si>
    <t>Ev. KGM Biblis</t>
  </si>
  <si>
    <t>Ev. Dekanat Bergstraße</t>
  </si>
  <si>
    <t>Ev. KGM Bobstadt</t>
  </si>
  <si>
    <t>Ev. KGM Bürstadt</t>
  </si>
  <si>
    <t>Ev. KGM Crumstadt</t>
  </si>
  <si>
    <t>Ev. KGM Gernsheim</t>
  </si>
  <si>
    <t>Ev. KGM Goddelau</t>
  </si>
  <si>
    <t>Ev. KGM Groß-Rohrheim</t>
  </si>
  <si>
    <t>Ev. KGM Hofheim</t>
  </si>
  <si>
    <t>Ev. Lukasgem. Lampertheim</t>
  </si>
  <si>
    <t>Ev. M.-Luther-Gem. Lampertheim</t>
  </si>
  <si>
    <t>Ev. KGM Leeheim</t>
  </si>
  <si>
    <t>Ev. KGM Nordheim</t>
  </si>
  <si>
    <t>Ev. KGM Stockstadt am Rhein</t>
  </si>
  <si>
    <t>Ev. KGM Wolfskehlen</t>
  </si>
  <si>
    <t>Ev. KGM Erfelden</t>
  </si>
  <si>
    <t>Ev. KGM Hüttenfeld</t>
  </si>
  <si>
    <t>Ev. Johannesgem. Neuschloß</t>
  </si>
  <si>
    <t>Regentropfen Hofheim</t>
  </si>
  <si>
    <t>Dirk-Schönb.-Musikschule Groß-Rohrheim e.V.</t>
  </si>
  <si>
    <t>Ev. KGM Berkach</t>
  </si>
  <si>
    <t>Ev. KGM Büttelborn</t>
  </si>
  <si>
    <t>Ev. KGM Dornheim</t>
  </si>
  <si>
    <t>Ev. KGM Geinsheim</t>
  </si>
  <si>
    <t>Ev. Stadtkirchengem. Groß-Gerau</t>
  </si>
  <si>
    <t>Ev. Versöhnungsgem. Groß-Gerau</t>
  </si>
  <si>
    <t>Ev. KGM Klein-Gerau</t>
  </si>
  <si>
    <t>Ev. KGM Mörfelden</t>
  </si>
  <si>
    <t>Ev. KGM Nauheim</t>
  </si>
  <si>
    <t>Ev. KGM Trebur</t>
  </si>
  <si>
    <t>Ev. KGM Walldorf</t>
  </si>
  <si>
    <t>Ev. KGM Wallerstädten</t>
  </si>
  <si>
    <t>Ev. KGM Worfelden</t>
  </si>
  <si>
    <t>Ev. KGM Groß-Gerau-Süd</t>
  </si>
  <si>
    <t>Ev. Kirchengem.verband Rüsselsheim</t>
  </si>
  <si>
    <t>Ev. KGM Bauschheim</t>
  </si>
  <si>
    <t>Ev. KGM Bischofsheim</t>
  </si>
  <si>
    <t>Ev. KGM Ginsheim</t>
  </si>
  <si>
    <t>Ev. KGM Gustavsburg</t>
  </si>
  <si>
    <t>Ev. Christuskirchengem. Kelsterbach</t>
  </si>
  <si>
    <t>Ev. St. Martinsgem. Kelsterbach</t>
  </si>
  <si>
    <t>Ev. KGM Königstädten</t>
  </si>
  <si>
    <t>Ev. Luthergem. Rüsselsheim</t>
  </si>
  <si>
    <t>Ev. Wicherngem. Rüsselsheim</t>
  </si>
  <si>
    <t>Ev. Friedensgem. Kelsterbach</t>
  </si>
  <si>
    <t>Ev. Bonhoeffer Gem. Rüsselsheim</t>
  </si>
  <si>
    <t>Ev. Martinsgem. Rüsselsheim</t>
  </si>
  <si>
    <t>Ev. Paulusgem. Raunheim</t>
  </si>
  <si>
    <t>Ev. KGM Alsbach</t>
  </si>
  <si>
    <t>Ev. KGM Beedenkirchen</t>
  </si>
  <si>
    <t>Ev. KGM Bensheim-Auerbach</t>
  </si>
  <si>
    <t>Ev. Michaelsgem. Bensheim</t>
  </si>
  <si>
    <t>Ev. Stephanusgem. Bensheim</t>
  </si>
  <si>
    <t>Ev. KGM Bickenbach</t>
  </si>
  <si>
    <t>Ev. KGM Einhausen</t>
  </si>
  <si>
    <t>Ev. KGM Gadernheim</t>
  </si>
  <si>
    <t>Ev. KGM Gronau</t>
  </si>
  <si>
    <t>Ev. KGM Hähnlein</t>
  </si>
  <si>
    <t>Ev. Christusgem. Heppenheim</t>
  </si>
  <si>
    <t>Ev. Hlg.-Geist Gem. Heppenheim</t>
  </si>
  <si>
    <t>Ev. KGM Jugenheim a.d. Bergstraße</t>
  </si>
  <si>
    <t>Ev. KGM Lorsch</t>
  </si>
  <si>
    <t>Ev. KGM Ober-Beerbach</t>
  </si>
  <si>
    <t>Ev. KGM Reichenbach</t>
  </si>
  <si>
    <t>Ev. KGM Seeheim-Malchen</t>
  </si>
  <si>
    <t>Ev. KGM Schönberg</t>
  </si>
  <si>
    <t>Ev. KGM Schwanheim</t>
  </si>
  <si>
    <t>Ev. KGM Zwingenberg</t>
  </si>
  <si>
    <t>Ev. KGM Affolterbach</t>
  </si>
  <si>
    <t>Ev. KGM Birkenau</t>
  </si>
  <si>
    <t>Ev. KGM Fürth/Odw.</t>
  </si>
  <si>
    <t>Ev. KGM Gorxheimertal</t>
  </si>
  <si>
    <t>Ev. KGM Hammelbach</t>
  </si>
  <si>
    <t>Ev. KGM Lindenfels</t>
  </si>
  <si>
    <t>Ev. KGM Mörlenbach</t>
  </si>
  <si>
    <t>Ev. KGM Reisen</t>
  </si>
  <si>
    <t>Ev. KGM Rimbach</t>
  </si>
  <si>
    <t>Ev.-reform. Kirchengem. Schlierbach</t>
  </si>
  <si>
    <t>Ev. Auferstehungs-KGM Viernheim</t>
  </si>
  <si>
    <t>Ev. Christus-KGM Viernheim</t>
  </si>
  <si>
    <t>Ev. KGM Wald-Michelbach</t>
  </si>
  <si>
    <t>Ev. KGM Zotzenbach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</si>
  <si>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</si>
  <si>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</si>
  <si>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</si>
  <si>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</si>
  <si>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</si>
  <si>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</si>
  <si>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</si>
  <si>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</si>
  <si>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</si>
  <si>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</si>
  <si>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</si>
  <si>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</si>
  <si>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</si>
  <si>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</si>
  <si>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</si>
  <si>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</si>
  <si>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</si>
  <si>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</si>
  <si>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</si>
  <si>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</si>
  <si>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</si>
  <si>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</si>
  <si>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</si>
  <si>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</si>
  <si>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</si>
  <si>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</si>
  <si>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</si>
  <si>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</si>
  <si>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</si>
  <si>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</si>
  <si>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</si>
  <si>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</si>
  <si>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</si>
  <si>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</si>
  <si>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</si>
  <si>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</si>
  <si>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</si>
  <si>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</si>
  <si>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</si>
  <si>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</si>
  <si>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</si>
  <si>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</si>
  <si>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</si>
  <si>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</si>
  <si>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</si>
  <si>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</si>
  <si>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</si>
  <si>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</si>
  <si>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</si>
  <si>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</si>
  <si>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</si>
  <si>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</si>
  <si>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</si>
  <si>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</si>
  <si>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</si>
  <si>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</si>
  <si>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</si>
  <si>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</si>
  <si>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</si>
  <si>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</si>
  <si>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</si>
  <si>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</si>
  <si>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</si>
  <si>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</si>
  <si>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</si>
  <si>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</si>
  <si>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</si>
  <si>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</si>
  <si>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</si>
  <si>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</si>
  <si>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</si>
  <si>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</si>
  <si>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</si>
  <si>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</si>
  <si>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</si>
  <si>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</si>
  <si>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</si>
  <si>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</si>
  <si>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</si>
  <si>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</si>
  <si>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</si>
  <si>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</si>
  <si>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</si>
  <si>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</si>
  <si>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</si>
  <si>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</si>
  <si>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</si>
  <si>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</si>
  <si>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</si>
  <si>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</si>
  <si>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</si>
  <si>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</si>
  <si>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</si>
  <si>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</si>
  <si>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</si>
  <si>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</si>
  <si>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</si>
  <si>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</si>
  <si>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</si>
  <si>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</si>
  <si>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</si>
  <si>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</si>
  <si>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</si>
  <si>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</si>
  <si>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</si>
  <si>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</si>
  <si>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</si>
  <si>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</si>
  <si>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</si>
  <si>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</si>
  <si>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</si>
  <si>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</si>
  <si>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</si>
  <si>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</si>
  <si>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</si>
  <si>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</si>
  <si>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</si>
  <si>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</si>
  <si>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</si>
  <si>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</si>
  <si>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</si>
  <si>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</si>
  <si>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</si>
  <si>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</si>
  <si>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</si>
  <si>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</si>
  <si>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</si>
  <si>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</si>
  <si>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</si>
  <si>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</si>
  <si>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</si>
  <si>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</si>
  <si>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</si>
  <si>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</si>
  <si>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</si>
  <si>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</si>
  <si>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</si>
  <si>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</si>
  <si>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</si>
  <si>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</si>
  <si>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</si>
  <si>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</si>
  <si>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</si>
  <si>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</si>
  <si>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</si>
  <si>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</si>
  <si>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</si>
  <si>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</si>
  <si>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</si>
  <si>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</si>
  <si>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</si>
  <si>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</si>
  <si>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</si>
  <si>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</si>
  <si>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</si>
  <si>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</si>
  <si>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</si>
  <si>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</si>
  <si>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</si>
  <si>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</si>
  <si>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</si>
  <si>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</si>
  <si>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</si>
  <si>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</si>
  <si>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</si>
  <si>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</si>
  <si>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</si>
  <si>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</si>
  <si>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</si>
  <si>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</si>
  <si>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</si>
  <si>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</si>
  <si>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</si>
  <si>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</si>
  <si>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</si>
  <si>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</si>
  <si>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Ev. RVV Starkenburg-Ost</t>
  </si>
  <si>
    <t>Ev. Dekanat Darmstadt</t>
  </si>
  <si>
    <t>Ev. Luthergemeinde Griesheim</t>
  </si>
  <si>
    <t>Ev. Melanchthongemeinde Griesheim</t>
  </si>
  <si>
    <t>Ev. Andreasgemeinde Darmstadt</t>
  </si>
  <si>
    <t>900101098</t>
  </si>
  <si>
    <t>Ev.-luth. Auferstehungsgemeinde Darmstadt-Arheilgen</t>
  </si>
  <si>
    <t>Ev. Christuskirchengemeinde Darmstadt-Eberstadt</t>
  </si>
  <si>
    <t>Ev. Dreifaltigkeitsgemeinde Darmstadt-Eberstadt</t>
  </si>
  <si>
    <t>Ev. Friedensgemeinde Darmstadt</t>
  </si>
  <si>
    <t>Ev. Johannesgemeinde Darmstadt</t>
  </si>
  <si>
    <t>Ev.-luth. Kreuzkirchengemeinde Darmstadt-Arheilgen</t>
  </si>
  <si>
    <t>Ev. Matthäusgemeinde Darmstadt</t>
  </si>
  <si>
    <t>Ev. Michaelsgemeinde Darmstadt</t>
  </si>
  <si>
    <t>Ev. Paul Gerhardt-Gemeinde Darmstadt</t>
  </si>
  <si>
    <t>Ev. Paulusgemeinde Darmstadt</t>
  </si>
  <si>
    <t>Ev. Petrusgemeinde Darmstadt</t>
  </si>
  <si>
    <t>Ev. Stadtkirchengemeinde Darmstadt</t>
  </si>
  <si>
    <t>Ev. Christophorusgemeinde Darmstadt</t>
  </si>
  <si>
    <t>Ev. Thomasgemeinde Darmstadt</t>
  </si>
  <si>
    <t>Ev. Martin-Luther-Gemeinde Darmstadt</t>
  </si>
  <si>
    <t>Ev. Burgkirchengemeinde Dreieichenhain</t>
  </si>
  <si>
    <t>900101398</t>
  </si>
  <si>
    <t>Ev. Dekanat Dreieich-Rodgau</t>
  </si>
  <si>
    <t>Ev.-ref. Buchenbuschgemeinde Neu-Isenburg</t>
  </si>
  <si>
    <t>Ev. Johannesgemeinde Neu-Isenburg</t>
  </si>
  <si>
    <t>Ev.-ref. Gemeinde Am Marktplatz Neu-Isenburg</t>
  </si>
  <si>
    <t>Ev. Christuskirchengemeinde Dreieich</t>
  </si>
  <si>
    <t>Ev. Erasmus-Alberus-Gemeinde Sprendlingen</t>
  </si>
  <si>
    <t>Ev. Versöhnungsgemeinde Buchschlag-Sprendlingen</t>
  </si>
  <si>
    <t>900101498</t>
  </si>
  <si>
    <t>Ev. Dekanat Odenwald</t>
  </si>
  <si>
    <t>Ev. Stadtkirchengemeinde Michelstadt</t>
  </si>
  <si>
    <t>Ev. Bergkirchengemeinde Lützelbach</t>
  </si>
  <si>
    <t>Ev. Gesamtkirchengemeinde Breuberg</t>
  </si>
  <si>
    <t>900102798</t>
  </si>
  <si>
    <t>Ev. Dekanat Vorderer Odenwald</t>
  </si>
  <si>
    <t>Ev. Johannesgemeinde Beerfurth</t>
  </si>
  <si>
    <t>Ev. Friedensgemeinde Eppertshausen</t>
  </si>
  <si>
    <t>Ev. Martinsgemeinde Münster</t>
  </si>
  <si>
    <t>Ev. Michaelsgemeinde Reichelsheim/Odw.</t>
  </si>
  <si>
    <t>Ev. Gesamtkirchengemeinde Klingen</t>
  </si>
  <si>
    <t>Ev. Gesamtkirchengemeinde Hergershausen und Sickenhofen</t>
  </si>
  <si>
    <t>Ev. Gesamtkirchengemeinde Heubach-Wiebesbach</t>
  </si>
  <si>
    <t>Ev. Emmausgemeinde Jügesheim</t>
  </si>
  <si>
    <t>Ev. Friedensgemeinde Mühlheim a.M.</t>
  </si>
  <si>
    <t>Ev. Martin-Luther-Gemeinde Dietzenbach-Steinberg</t>
  </si>
  <si>
    <t>Ev. Petrusgemeinde Urberach</t>
  </si>
  <si>
    <t>Ev. Dietrich-Bonhoeffer-Gemeinde Mühlheim a.M.</t>
  </si>
  <si>
    <t>Ev. Trinitatisgemeinde Rodgau-Rembrücken</t>
  </si>
  <si>
    <t>Ev. Christus-Gemeinde Dietzenbach</t>
  </si>
  <si>
    <t>Ev. RVV Nassau Nord</t>
  </si>
  <si>
    <t>Ev. KGM Allendorf/Eder</t>
  </si>
  <si>
    <t>900110898</t>
  </si>
  <si>
    <t>Ev. Dekanat Biedenkopf-Gladenbach</t>
  </si>
  <si>
    <t>Ev. KGM Battenberg</t>
  </si>
  <si>
    <t>Ev. KGM Battenfeld</t>
  </si>
  <si>
    <t>Ev. KGM Berghofen</t>
  </si>
  <si>
    <t>Ev. KGM Biedenkopf</t>
  </si>
  <si>
    <t>Ev. KGM Breidenbach</t>
  </si>
  <si>
    <t>Ev. KGM Breidenstein</t>
  </si>
  <si>
    <t>Ev. KGM Bromskirchen</t>
  </si>
  <si>
    <t>Ev. KGM Buchenau</t>
  </si>
  <si>
    <t>Ev. KGM Dexbach</t>
  </si>
  <si>
    <t>Ev. KGM Dodenau</t>
  </si>
  <si>
    <t>Ev. KGM Eckelshausen</t>
  </si>
  <si>
    <t>Ev. KGM Frohnhausen/Eder</t>
  </si>
  <si>
    <t>Ev. KGM Hatzfeld</t>
  </si>
  <si>
    <t>Ev. KGM Holzhausen/Eder</t>
  </si>
  <si>
    <t>Ev. KGM Laisa</t>
  </si>
  <si>
    <t>Ev. KGM Oberdieten</t>
  </si>
  <si>
    <t>Ev. KGM Wallau</t>
  </si>
  <si>
    <t>Ev. KGM Wolzhausen</t>
  </si>
  <si>
    <t>Ev. KGM Bad Endbach</t>
  </si>
  <si>
    <t>Ev. KGM Bischoffen</t>
  </si>
  <si>
    <t>Ev. KGM Bottenhorn</t>
  </si>
  <si>
    <t>Ev. KGM Damshausen</t>
  </si>
  <si>
    <t>Ev. KGM Dautphe</t>
  </si>
  <si>
    <t>Ev. KGM Diedenshausen</t>
  </si>
  <si>
    <t>Ev. KGM Erdhausen</t>
  </si>
  <si>
    <t>Ev. KGM Friedensdorf</t>
  </si>
  <si>
    <t>Ev. KGM Gladenbach</t>
  </si>
  <si>
    <t>Ev. KGM Gönnern</t>
  </si>
  <si>
    <t>Ev. KGM Günterod</t>
  </si>
  <si>
    <t>Ev. KGM Hartenrod</t>
  </si>
  <si>
    <t>Ev. KGM Hermannstein</t>
  </si>
  <si>
    <t>Ev. KGM Herzhausen</t>
  </si>
  <si>
    <t>Ev. KGM Holzhausen am Hünstein</t>
  </si>
  <si>
    <t>Ev. KGM Lixfeld</t>
  </si>
  <si>
    <t>Ev. KGM Mornshausen a d Salzböde</t>
  </si>
  <si>
    <t>Ev. KGM Naunheim</t>
  </si>
  <si>
    <t>Ev. KGM Niederweidbach</t>
  </si>
  <si>
    <t>Ev. KGM Obereisenhausen</t>
  </si>
  <si>
    <t>Ev. KGM Oberhörlen</t>
  </si>
  <si>
    <t>Ev. KGM Roth</t>
  </si>
  <si>
    <t>Ev. KGM Runzhausen</t>
  </si>
  <si>
    <t>Ev. KGM Simmersbach</t>
  </si>
  <si>
    <t>900111798</t>
  </si>
  <si>
    <t>Ev. Dekanat an der Dill</t>
  </si>
  <si>
    <t>Ev. KGM Waldgirmes</t>
  </si>
  <si>
    <t>Ev. KGM Weidenhausen</t>
  </si>
  <si>
    <t>Ev. KGM Wilsbach</t>
  </si>
  <si>
    <t>Ev. KGM Wommelshausen</t>
  </si>
  <si>
    <t>Hospitalfonds Biedenkopf</t>
  </si>
  <si>
    <t>Diakonieverein Gladenbach</t>
  </si>
  <si>
    <t>Ev. KGM Allendorf (LDK)</t>
  </si>
  <si>
    <t>Ev. KGM Dillbrecht</t>
  </si>
  <si>
    <t>Ev. KGM Dillenburg</t>
  </si>
  <si>
    <t>Ev. KGM Donsbach</t>
  </si>
  <si>
    <t>Ev. KGM Eibach</t>
  </si>
  <si>
    <t>Ev. KGM Eibelshausen</t>
  </si>
  <si>
    <t>Ev. KGM Eiershausen</t>
  </si>
  <si>
    <t xml:space="preserve">Ev. KGM Ewersbach </t>
  </si>
  <si>
    <t xml:space="preserve">Ev. KGM Frohnhausen </t>
  </si>
  <si>
    <t>Ev. KGM Haiger</t>
  </si>
  <si>
    <t xml:space="preserve">Ev. KGM Hirzenhain </t>
  </si>
  <si>
    <t>Ev. KGM Langenaubach</t>
  </si>
  <si>
    <t>Ev. KGM Manderbach</t>
  </si>
  <si>
    <t>Ev. KGM Nanzenbach</t>
  </si>
  <si>
    <t>Ev. KGM Niederscheld</t>
  </si>
  <si>
    <t>Ev. KGM Roßbachtal</t>
  </si>
  <si>
    <t>Ev. KGM Oberscheld</t>
  </si>
  <si>
    <t>Ev. KGM Sechshelden</t>
  </si>
  <si>
    <t>Ev. KGM Wissenbach</t>
  </si>
  <si>
    <t>Ev. KGM Ambachtal</t>
  </si>
  <si>
    <t>Ev. KGM Ballersbach</t>
  </si>
  <si>
    <t>Ev. KGM Beilstein-Rodenroth</t>
  </si>
  <si>
    <t>Ev. KGM Bicken</t>
  </si>
  <si>
    <t>Ev. KGM Breitscheid-Medenbach</t>
  </si>
  <si>
    <t>Ev. KGM Driedorf</t>
  </si>
  <si>
    <t>Ev. KGM Fleisbach</t>
  </si>
  <si>
    <t>Ev. KGM Herborn</t>
  </si>
  <si>
    <t>Ev. KGM Herbornseelbach</t>
  </si>
  <si>
    <t>Ev. KGM Hörbach</t>
  </si>
  <si>
    <t>Ev. KGM Merkenbach</t>
  </si>
  <si>
    <t>Ev. KGM Nenderoth</t>
  </si>
  <si>
    <t>Ev. KGM Offenbach</t>
  </si>
  <si>
    <t>Ev. KGM Schönbach</t>
  </si>
  <si>
    <t>Ev. KGM Siegbach</t>
  </si>
  <si>
    <t>Ev. KGM Sinn</t>
  </si>
  <si>
    <t>Initiat Haus der Stille</t>
  </si>
  <si>
    <t>Ev. Dekanat An der Dill</t>
  </si>
  <si>
    <t>Ev. KGM Aumenau</t>
  </si>
  <si>
    <t>Ev. Dekanat an der Lahn</t>
  </si>
  <si>
    <t>Ev. KGM Blessenbach</t>
  </si>
  <si>
    <t>Ev. KGM Dauborn</t>
  </si>
  <si>
    <t>Ev. KGM Hadamar</t>
  </si>
  <si>
    <t>Ev. KGM Heckholzhausen</t>
  </si>
  <si>
    <t>Ev. KGM Kirberg-Ohren</t>
  </si>
  <si>
    <t>Ev. KGM Laubuseschbach</t>
  </si>
  <si>
    <t>Ev. KGM Limburg a.d.Lahn</t>
  </si>
  <si>
    <t>Ev. KGM Mensfelden-Linter</t>
  </si>
  <si>
    <t>Ev. KGM Münster</t>
  </si>
  <si>
    <t>Ev. KGM Runkel</t>
  </si>
  <si>
    <t>Ev. KGM Schadeck</t>
  </si>
  <si>
    <t>Ev. KGM Schupbach</t>
  </si>
  <si>
    <t>Ev. KGM Seelbach</t>
  </si>
  <si>
    <t>Ev. KGM Staffel</t>
  </si>
  <si>
    <t>Ev. KGM Steeden</t>
  </si>
  <si>
    <t>Ev. KGM Weyer</t>
  </si>
  <si>
    <t>Ev. KGM Wolfenhausen</t>
  </si>
  <si>
    <t>Ev. KGM Allendorf</t>
  </si>
  <si>
    <t>900115498</t>
  </si>
  <si>
    <t>Ev. KGM Altenkirchen</t>
  </si>
  <si>
    <t>Ev. KGM Drommershausen</t>
  </si>
  <si>
    <t>Ev. KGM Essershausen-Edelsberg</t>
  </si>
  <si>
    <t>Ev. KGM Elkerhausen</t>
  </si>
  <si>
    <t>Ev. KGM Gräveneck</t>
  </si>
  <si>
    <t>Ev. KGM Kubach-Hirschhausen</t>
  </si>
  <si>
    <t>Ev. KGM Langenbach</t>
  </si>
  <si>
    <t>Ev. KGM Löhnberg</t>
  </si>
  <si>
    <t>Ev. KGM Merenberg</t>
  </si>
  <si>
    <t>Ev. KGM Niedershausen</t>
  </si>
  <si>
    <t>Ev. KGM Obershausen</t>
  </si>
  <si>
    <t>Ev. KGM Philippstein</t>
  </si>
  <si>
    <t>Ev. KGM Selters</t>
  </si>
  <si>
    <t>Ev. KGM Weilburg</t>
  </si>
  <si>
    <t>Ev. KGM Weilmünster I</t>
  </si>
  <si>
    <t>Ev. KGM Weinbach</t>
  </si>
  <si>
    <t>Ev. KGM Weilmünster II</t>
  </si>
  <si>
    <t>Ev. KGM Wirbelau</t>
  </si>
  <si>
    <t>Ev. KGM Waldsolms-Brandoberndorf</t>
  </si>
  <si>
    <t>Ev. KGM Waldsolms-Weiperfelden</t>
  </si>
  <si>
    <t>Ev. Gesamtkirchengemeinde Heringen, Nauheim und Neesbach</t>
  </si>
  <si>
    <t>Ev. RVV Rhein-Lahn-Westerwald</t>
  </si>
  <si>
    <t>Ev. Dekanat Nassauer Land</t>
  </si>
  <si>
    <t>Ev. Stiftskirchengemeinde Diez</t>
  </si>
  <si>
    <t>Ev. Jakobusgemeinde Diez-Freiendiez</t>
  </si>
  <si>
    <t>Ev. Kreuz-Jakobus-Gemeinde Holzhausen</t>
  </si>
  <si>
    <t>Ev. Emmausgemeinde Schweighausen</t>
  </si>
  <si>
    <t>Ev. Gesamtkirchengemeinde Frücht-Friedrichssegen</t>
  </si>
  <si>
    <t>Ev. Gesamtkirchengemeinde Loreley</t>
  </si>
  <si>
    <t>Ev. Gesamtkirchengemeinde Esterau</t>
  </si>
  <si>
    <t>Ev. Dekanat Westerwald</t>
  </si>
  <si>
    <t>Ev. Erlösergemeinde Neuhäusel</t>
  </si>
  <si>
    <t>Ev. Trinitatis-Gemeinde Westerwald</t>
  </si>
  <si>
    <t>Ev. Dietrich-Bonhoeffer-Gemeinde Westerwald</t>
  </si>
  <si>
    <t>Ev. RVV Wi-Rheingau-Taunus</t>
  </si>
  <si>
    <t>Ev. KGM Adolfseck</t>
  </si>
  <si>
    <t>Ev. Dekanat Rheingau-Taunus</t>
  </si>
  <si>
    <t>Ev. KGM Bad Schwalbach</t>
  </si>
  <si>
    <t>Ev. KGM Bärstadt</t>
  </si>
  <si>
    <t>Ev. KGM Bleidenstadt</t>
  </si>
  <si>
    <t>Ev. KGM Born</t>
  </si>
  <si>
    <t>Ev. KGM Breithardt</t>
  </si>
  <si>
    <t>Ev. KGM Dickschied</t>
  </si>
  <si>
    <t>Ev. KGM Egenroth</t>
  </si>
  <si>
    <t>Ev. KGM Hahn</t>
  </si>
  <si>
    <t>Ev. KGM Burg Hohenstein</t>
  </si>
  <si>
    <t>Ev. KGM Holzhausen über Aar</t>
  </si>
  <si>
    <t>Ev. KGM Kemel</t>
  </si>
  <si>
    <t>Ev. KGM Kettenbach</t>
  </si>
  <si>
    <t>Ev. KGM Laufenselden</t>
  </si>
  <si>
    <t>Ev. KGM Aarbergen-Michelbach</t>
  </si>
  <si>
    <t>Ev. KGM Niederlibbach</t>
  </si>
  <si>
    <t>Ev. KGM Niedermeilingen</t>
  </si>
  <si>
    <t>Ev. KGM Neuhof</t>
  </si>
  <si>
    <t>Ev. KGM Orlen</t>
  </si>
  <si>
    <t>Ev. KGM Rückershausen</t>
  </si>
  <si>
    <t>Ev. KGM Schlangenbad</t>
  </si>
  <si>
    <t>Ev. KGM Springen</t>
  </si>
  <si>
    <t>Ev. KGM Steckenroth</t>
  </si>
  <si>
    <t>Ev. KGM Strinz-Margarethä</t>
  </si>
  <si>
    <t>Ev. KGM Wehen</t>
  </si>
  <si>
    <t>Ev. KGM Zorn</t>
  </si>
  <si>
    <t>Ev. KGM Geisenheim</t>
  </si>
  <si>
    <t>Ev. KGM Oestrich-Winkel</t>
  </si>
  <si>
    <t>Ev. KGM Rüdesheim</t>
  </si>
  <si>
    <t>Ev. Ges-KGM Lukas und Peter Wörsbachtal</t>
  </si>
  <si>
    <t>Ev. Dekanat  Rheingau-Taunus</t>
  </si>
  <si>
    <t>Ev. KGM Bechtheim</t>
  </si>
  <si>
    <t>Ev. KGM Bermbach</t>
  </si>
  <si>
    <t>Ev. KGM Beuerbach</t>
  </si>
  <si>
    <t>Ev. KGM Bad Camberg und Niederselters</t>
  </si>
  <si>
    <t>Ev. KGM Esch</t>
  </si>
  <si>
    <t>Ev. KGM Eschenhahn</t>
  </si>
  <si>
    <t>Ev. KGM Heftrich</t>
  </si>
  <si>
    <t>Ev. KGM Panrod und Hennethal</t>
  </si>
  <si>
    <t>Ev. KGM Görsroth</t>
  </si>
  <si>
    <t>Ev. KGM Idstein</t>
  </si>
  <si>
    <t>Ev. KGM Ketternschwalbach</t>
  </si>
  <si>
    <t>Ev. KGM Limbach - Wallbach</t>
  </si>
  <si>
    <t>Ev. KGM Niedernhausen</t>
  </si>
  <si>
    <t>Ev. Johanneskirche Niederseelbach</t>
  </si>
  <si>
    <t>Ev. KGM Oberauroff</t>
  </si>
  <si>
    <t>Ev. Lukaskirchengem. Glashütten</t>
  </si>
  <si>
    <t>Ev. KGM Reinborn</t>
  </si>
  <si>
    <t>Ev. KGM Steinfischbach - Reichenbach</t>
  </si>
  <si>
    <t>Ev. KGM Strinz-Trinitatis</t>
  </si>
  <si>
    <t>Ev. KGM Walsdorf</t>
  </si>
  <si>
    <t>Ev. Erlösergem. Mainz-Kastel</t>
  </si>
  <si>
    <t>Ev. Dekanat Wiesbaden</t>
  </si>
  <si>
    <t>Ev. Michaelsgem. Mainz-Kostheim</t>
  </si>
  <si>
    <t>Ev. Stephanusgem. Mainz-Kostheim</t>
  </si>
  <si>
    <t>Ev. KGM Mainz-Amöneburg</t>
  </si>
  <si>
    <t>Ev. Bergkirchengem. Wiesbaden</t>
  </si>
  <si>
    <t>Ev. Johanneskirchengem. Wiesbaden</t>
  </si>
  <si>
    <t>Ev. KGM Klarenthal</t>
  </si>
  <si>
    <t>Ev. Kreuzkirchengem. Wiesbaden</t>
  </si>
  <si>
    <t>Ev. Martin-Luther-Gemeinde Wiesbaden</t>
  </si>
  <si>
    <t>Ev. Marktkirchengem. Wiesbaden</t>
  </si>
  <si>
    <t>Ev. Matthäuskirchengem. Wiesbaden</t>
  </si>
  <si>
    <t>Ev. Paul-Gerhardt-Gem. Wiesbaden</t>
  </si>
  <si>
    <t>Ev. Ringkirchengem. Wiesbaden</t>
  </si>
  <si>
    <t>Ev. Thomaskirchengem. Wiesbaden</t>
  </si>
  <si>
    <t>Ev. Versöhnungsgem. Wiesbaden</t>
  </si>
  <si>
    <t>Ev. Auferstehungsgem. Wi-Schierstein</t>
  </si>
  <si>
    <t>Ev. Christophorusgem. Wi-Schierstein</t>
  </si>
  <si>
    <t>Ev. Dreikönigsgem. Wiesbaden</t>
  </si>
  <si>
    <t>Ev. Triangelisgem.  Eltville-Erbach-Kiedrich</t>
  </si>
  <si>
    <t>Ev. Erlösergem. Wi-Sauerland</t>
  </si>
  <si>
    <t>Ev. Hoffnungskirchengemeinde</t>
  </si>
  <si>
    <t>Ev. Heilandsgem. Walluf</t>
  </si>
  <si>
    <t>Ev. Lukaskirchengem. Wi-Biebrich</t>
  </si>
  <si>
    <t>Ev. Oranier-Gedächtnis-Kgm Wi-Biebrich</t>
  </si>
  <si>
    <t>Ev. KGM Schelmengraben</t>
  </si>
  <si>
    <t>Ev. KGM Dotzheim</t>
  </si>
  <si>
    <t>Ev. KGM Auringen</t>
  </si>
  <si>
    <t>Ev. KGM Bierstadt</t>
  </si>
  <si>
    <t>Ev. Bodelschwinghgem. Kloppenheim und Hessloch</t>
  </si>
  <si>
    <t>Ev. KGM Breckenheim</t>
  </si>
  <si>
    <t>Ev. KGM Delkenheim</t>
  </si>
  <si>
    <t>Ev. KGM Hochheim</t>
  </si>
  <si>
    <t>Ev. KGM Igstadt</t>
  </si>
  <si>
    <t>Ev. KGM Massenheim - Wicker</t>
  </si>
  <si>
    <t>Ev. KGM Medenbach</t>
  </si>
  <si>
    <t>Ev. KGM Naurod</t>
  </si>
  <si>
    <t>Ev. KGM Nordenstadt</t>
  </si>
  <si>
    <t>Ev. Paulusgem. Wi-Erbenheim</t>
  </si>
  <si>
    <t>Ev. Petrusgem. Wi-Erbenheim</t>
  </si>
  <si>
    <t>Ev. KGM Rambach</t>
  </si>
  <si>
    <t>Ev. Thalkirchengem. Sonnenberg</t>
  </si>
  <si>
    <t>Ev. KGM Hofheim - Wallau</t>
  </si>
  <si>
    <t>Ev. KGM Hofheim-Wallau</t>
  </si>
  <si>
    <t>Ev. KGM Wildsachsen</t>
  </si>
  <si>
    <t>Ökumenische Zentralstation  Wi-Mitte/Ost</t>
  </si>
  <si>
    <t>BWW Wiesbaden</t>
  </si>
  <si>
    <t>Diakoniegemeinschaft Paulinenstift Wiesbaden</t>
  </si>
  <si>
    <t>Hartmut Peter Lichtenberger-Stiftung Wiesbaden</t>
  </si>
  <si>
    <t>Lutherkirchen-Stiftung Wiesbaden</t>
  </si>
  <si>
    <t>Ev. Gesamtgem. Wiesbaden</t>
  </si>
  <si>
    <t>Reinhessen</t>
  </si>
  <si>
    <t>Starkenburg_Ost</t>
  </si>
  <si>
    <t>Nassau_Nord</t>
  </si>
  <si>
    <t>Rhein_Lahn_Westerwald</t>
  </si>
  <si>
    <t>Wiesbaden_Rheingau_Taunus</t>
  </si>
  <si>
    <t>Starkenburg_West</t>
  </si>
  <si>
    <t>Ev. KGM Albig</t>
  </si>
  <si>
    <t>Ev. KGM Alzey</t>
  </si>
  <si>
    <t>Ev. KGM Armsheim</t>
  </si>
  <si>
    <t>Ev. KGM Bechenheim</t>
  </si>
  <si>
    <t>Ev. KGM Bechtolsheim</t>
  </si>
  <si>
    <t>Ev. KGM Bermersheim v.d.H.</t>
  </si>
  <si>
    <t>Ev. KGM Biebelnheim</t>
  </si>
  <si>
    <t>Ev. KGM Hochborn</t>
  </si>
  <si>
    <t>Ev. KGM Bornheim</t>
  </si>
  <si>
    <t>Ev. KGM Dautenheim</t>
  </si>
  <si>
    <t>Ev. KGM Ensheim</t>
  </si>
  <si>
    <t>Ev. KGM Dintesheim-Eppelsheim</t>
  </si>
  <si>
    <t>Ev. KGM Esselborn</t>
  </si>
  <si>
    <t>Ev. KGM Flomborn</t>
  </si>
  <si>
    <t>Ev. KGM Flonheim-Uffhofen</t>
  </si>
  <si>
    <t>Ev. KGM Framersheim</t>
  </si>
  <si>
    <t>Ev. KGM Freimersheim</t>
  </si>
  <si>
    <t>Ev. KGM Gau-Heppenheim</t>
  </si>
  <si>
    <t>Ev. KGM Gau-Köngernheim</t>
  </si>
  <si>
    <t>Ev. KGM Gau-Odernheim</t>
  </si>
  <si>
    <t>Ev. KGM Gundersheim</t>
  </si>
  <si>
    <t>Ev. KGM Hangen-Weisheim</t>
  </si>
  <si>
    <t>Ev. KGM Heimersheim</t>
  </si>
  <si>
    <t>Ev. KGM Kettenheim</t>
  </si>
  <si>
    <t>Ev. KGM Lonsheim</t>
  </si>
  <si>
    <t>Ev. KGM Nieder-Wiesen</t>
  </si>
  <si>
    <t>Ev. KGM Ober-Flörsheim</t>
  </si>
  <si>
    <t>Ev. KGM Offenheim</t>
  </si>
  <si>
    <t>Ev. KGM Spiesheim</t>
  </si>
  <si>
    <t>Ev. KGM Wahlheim</t>
  </si>
  <si>
    <t>Ev. KGM Weinheim</t>
  </si>
  <si>
    <t>Ev. KGM Erbes-Büdesheim</t>
  </si>
  <si>
    <t>Ev. KGM Nack</t>
  </si>
  <si>
    <t>Ev. KGM Schornsheim</t>
  </si>
  <si>
    <t>Ev. KGM Udenheim</t>
  </si>
  <si>
    <t>Ev. KGM Biebelsheim</t>
  </si>
  <si>
    <t>Ev. KGM Bosenheim</t>
  </si>
  <si>
    <t>Ev. KGM Eckelsheim</t>
  </si>
  <si>
    <t>Ev. KGM Eichelberg</t>
  </si>
  <si>
    <t>Ev. KGM Gau-Weinheim</t>
  </si>
  <si>
    <t>Ev. KGM Gumbsheim</t>
  </si>
  <si>
    <t>Ev. KGM Ippesheim</t>
  </si>
  <si>
    <t>Ev. KGM Pfaffen-Schwabenheim</t>
  </si>
  <si>
    <t>Ev. KGM Planig</t>
  </si>
  <si>
    <t>Ev. KGM Rommersheim</t>
  </si>
  <si>
    <t>Ev. KGM Siefersheim</t>
  </si>
  <si>
    <t>Ev. KGM Sprendlingen</t>
  </si>
  <si>
    <t>Ev. KGM St. Johann/Wolfsheim</t>
  </si>
  <si>
    <t>Ev. KGM Stein-Bockenheim</t>
  </si>
  <si>
    <t>Ev. KGM Volxheim</t>
  </si>
  <si>
    <t>Ev. KGM Wallertheim/ Gau-Bickelheim</t>
  </si>
  <si>
    <t>Ev. KGM Wendelsheim</t>
  </si>
  <si>
    <t>Ev. KGM Wöllstein</t>
  </si>
  <si>
    <t>Ev. KGM Wörrstadt</t>
  </si>
  <si>
    <t>Ev. KGM Wonsheim</t>
  </si>
  <si>
    <t>Ev. KGM Zotzenheim/ Welgesheim</t>
  </si>
  <si>
    <t>Ev. KGM Hackenheim</t>
  </si>
  <si>
    <t>Ev. KGM Badenheim/ Pleitersheim</t>
  </si>
  <si>
    <t>Alzey_Wöllstein</t>
  </si>
  <si>
    <t>Ingelheim_Oppenheim</t>
  </si>
  <si>
    <t>Mainz</t>
  </si>
  <si>
    <t>Worms_Wonnegau</t>
  </si>
  <si>
    <t>Hochtaunus</t>
  </si>
  <si>
    <t>Kronberg</t>
  </si>
  <si>
    <t>Büdinger_Land</t>
  </si>
  <si>
    <t>Groß_Gerau_Rüsselsheim</t>
  </si>
  <si>
    <t>Bergstraße</t>
  </si>
  <si>
    <t>Gießener_Land</t>
  </si>
  <si>
    <t>Vogelsberg</t>
  </si>
  <si>
    <t>Gießen</t>
  </si>
  <si>
    <t>Darmstadt</t>
  </si>
  <si>
    <t>Dreieich_Rodgau</t>
  </si>
  <si>
    <t>Odenwald</t>
  </si>
  <si>
    <t>Vorderer_Odenwald</t>
  </si>
  <si>
    <t>Biedenkopf_Gladenbach</t>
  </si>
  <si>
    <t>an_der_Dill</t>
  </si>
  <si>
    <t>an_der_Lahn</t>
  </si>
  <si>
    <t>Nassauer_Land</t>
  </si>
  <si>
    <t>Westerwald</t>
  </si>
  <si>
    <t>Rheingau_Taunus</t>
  </si>
  <si>
    <t>Wiesbaden</t>
  </si>
  <si>
    <t>Ev. KGM Appenheim</t>
  </si>
  <si>
    <t xml:space="preserve">Ev. KGM Budenheim </t>
  </si>
  <si>
    <t>Ev. KGM Alsheim</t>
  </si>
  <si>
    <t>Ev. KGM MZ Finthen</t>
  </si>
  <si>
    <t>Ev. KGM MZ-Hechtsheim</t>
  </si>
  <si>
    <t>Ev. KGM Bermersheim-Dalsheim</t>
  </si>
  <si>
    <t>Ev. KGM Bubenheim</t>
  </si>
  <si>
    <t>Ev. KGM MZ-Laubenheim</t>
  </si>
  <si>
    <t>Ev. KGM Dittelsheim-Heßloch/ Frettenheim</t>
  </si>
  <si>
    <t>Ev. KGM Essenheim/Mauritiusgem.</t>
  </si>
  <si>
    <t>Ev. KGM MZ Altmünstergemeinde</t>
  </si>
  <si>
    <t>Ev. KGM Dorn-Dürkheim/ Hillesheim Fr. Manz</t>
  </si>
  <si>
    <t>Ev. KGM Engelstadt</t>
  </si>
  <si>
    <t>Ev. KGM MZ Auferstehungsgemeinde</t>
  </si>
  <si>
    <t>Ev. KGM Eich</t>
  </si>
  <si>
    <t>Ev. KGM Gau-Algesheim</t>
  </si>
  <si>
    <t>Ev. KGM MZ Philippusgemeinde Bretzenh.</t>
  </si>
  <si>
    <t>Ev. KGM Gimbsheim</t>
  </si>
  <si>
    <t>Ev. KGM Gensingen-Grolsheim</t>
  </si>
  <si>
    <t>Ev. KGM MZ Christusgemeinde</t>
  </si>
  <si>
    <t>Ev. KGM Hamm und Ibersheim</t>
  </si>
  <si>
    <t>Ev. KGM Groß-Winternheim/ Schwabenheim</t>
  </si>
  <si>
    <t>Ev. KGM MZ-Marienborn</t>
  </si>
  <si>
    <t>Ev. KGM Hohen-Sülzen</t>
  </si>
  <si>
    <t>Ev. KGM Heidesheim</t>
  </si>
  <si>
    <t>Ev. KGM MZ-Gonsenheim</t>
  </si>
  <si>
    <t>Ev. KGM Kriegsheim</t>
  </si>
  <si>
    <t>Ev. KGM Horrweiler/ Aspisheim</t>
  </si>
  <si>
    <t>Ev. KGM Mettenheim</t>
  </si>
  <si>
    <t>Ev. KGM MZ Maria-Magdalenakircheng.
Drais-Lerchenberg</t>
  </si>
  <si>
    <t>Ev. KGM Monsheim</t>
  </si>
  <si>
    <t>Ev. KGM MZ Luthergemeinde</t>
  </si>
  <si>
    <t>Ev. KGM Monzernheim</t>
  </si>
  <si>
    <t>Ev. KGM Ingelheim, Versöhnungsgemeinde</t>
  </si>
  <si>
    <t>Ev. KGM in der Oberstadt Mainz</t>
  </si>
  <si>
    <t>Ev. KGM Mörstadt</t>
  </si>
  <si>
    <t>Ev. KGM Jugenheim</t>
  </si>
  <si>
    <t>Ev. KGM MZ-Mombach</t>
  </si>
  <si>
    <t>Ev. KGM Mölsheim-Nieder-Flörsheim</t>
  </si>
  <si>
    <t>Ev. KGM Nieder-Hilbersheim</t>
  </si>
  <si>
    <t>Ev. KGM MZ Paulusgemeinde</t>
  </si>
  <si>
    <t>Ev. KGM Osthofen</t>
  </si>
  <si>
    <t>Ev. KGM Partenheim</t>
  </si>
  <si>
    <t>Ev. KGM MZ-Weisenau</t>
  </si>
  <si>
    <t>Ev. KGM Rheindürkheim</t>
  </si>
  <si>
    <t>Ev. KGM Stadecken-Elsheim</t>
  </si>
  <si>
    <t>Ev. KGM Ober-Olm, Klein-Winternheim</t>
  </si>
  <si>
    <t>Ev. KGM Wachenheim</t>
  </si>
  <si>
    <t>Ev. KGM Vendersheim</t>
  </si>
  <si>
    <t>Ev. KGM MZ-Ebersheim</t>
  </si>
  <si>
    <t>Ev. KGM Westhofen</t>
  </si>
  <si>
    <t>Ev. KGM Wackernheim</t>
  </si>
  <si>
    <t>Ev. KGM Zornheim</t>
  </si>
  <si>
    <t>Ev. KGM Pfeddersheim</t>
  </si>
  <si>
    <t>Ev. KGM Ingelheim, Gustav-Adolf-Kircheng.</t>
  </si>
  <si>
    <t>Ev. KGM MZ Emmausgemeinde</t>
  </si>
  <si>
    <t>Ev. KGM Ober-Hilbersheim</t>
  </si>
  <si>
    <t>Ev. KGM Worms-Friedrichsgemeinde</t>
  </si>
  <si>
    <t>Ev. KGM Nieder-Olm</t>
  </si>
  <si>
    <t>Ev. KGM Worms-Heppenheim</t>
  </si>
  <si>
    <t>Ev. KGM Bodenheim-Nackenheim</t>
  </si>
  <si>
    <t>Ev. KGM Offstein</t>
  </si>
  <si>
    <t>Ev. KGM Dalheim</t>
  </si>
  <si>
    <t>Ev. KGM Worms-Herrnsheim</t>
  </si>
  <si>
    <t>Ev. KGM Dexheim</t>
  </si>
  <si>
    <t>Ev. KGM Worms-Hochheim</t>
  </si>
  <si>
    <t>Ev. KGM Dienheim</t>
  </si>
  <si>
    <t>Ev. KGM Worms-Horchheim</t>
  </si>
  <si>
    <t>Ev. KGM Dolgesheim</t>
  </si>
  <si>
    <t>Ev. KGM Worms-Leiselheim</t>
  </si>
  <si>
    <t>Ev. KGM Eimsheim</t>
  </si>
  <si>
    <t>Ev. KGM Worms-Neuhausen-Versöhnungsg.</t>
  </si>
  <si>
    <t>Ev. KGM Guntersblum</t>
  </si>
  <si>
    <t>Ev. KGM Worms-Pfiffligheim</t>
  </si>
  <si>
    <t>Ev. KGM Harxheim</t>
  </si>
  <si>
    <t>Ev. KGM Worms-Rosengarten</t>
  </si>
  <si>
    <t>Ev. KGM Mommenheim-Lörzweiler</t>
  </si>
  <si>
    <t>Ev. KGM Worms Lukasgemeinde</t>
  </si>
  <si>
    <t>Ev. KGM Nieder-Saulheim</t>
  </si>
  <si>
    <t>Ev. KGM Worms Luthergemeinde</t>
  </si>
  <si>
    <t>Ev. KGM Nierstein</t>
  </si>
  <si>
    <t>Ev. KGM Ober-Saulheim</t>
  </si>
  <si>
    <t>Ev. KGM Oppenheim</t>
  </si>
  <si>
    <t>Ev. KGM Schwabsburg</t>
  </si>
  <si>
    <t>Ev. KGM Selzen</t>
  </si>
  <si>
    <t>Ev. KGM Uelversheim</t>
  </si>
  <si>
    <t>Ev. KGM Undenheim-Friesenheim</t>
  </si>
  <si>
    <t>Ev. KGM Weinolsheim</t>
  </si>
  <si>
    <t>Ev. KGM Gonzenheim</t>
  </si>
  <si>
    <t>Ev. KGM Burgholzhausen</t>
  </si>
  <si>
    <t>Ev. KGM Friedrichsdorf</t>
  </si>
  <si>
    <t>Ev. KGM Köppern</t>
  </si>
  <si>
    <t>Ev. KGM Ober-Eschbach/Ober-Erlenbach</t>
  </si>
  <si>
    <t>Ev. KGM Oberstedten</t>
  </si>
  <si>
    <t>Ev. KGM Seulberg</t>
  </si>
  <si>
    <t>Ev. Heilig-Geist- KGM Oberursel</t>
  </si>
  <si>
    <t>Ev. KGM Anspach</t>
  </si>
  <si>
    <t>Ev. KGM Arnoldshain</t>
  </si>
  <si>
    <t>Ev. KGM Emmershausen</t>
  </si>
  <si>
    <t>Ev. KGM Eschbach</t>
  </si>
  <si>
    <t>Ev. KGM Gemünden</t>
  </si>
  <si>
    <t>Ev. KGM Grävenwiesbach</t>
  </si>
  <si>
    <t>Ev. KGM Rod am Berg</t>
  </si>
  <si>
    <t>Ev. KGM Rod an der Weil</t>
  </si>
  <si>
    <t>Ev. KGM Usingen</t>
  </si>
  <si>
    <t>Ev. KGM Wehrheim</t>
  </si>
  <si>
    <t>Ev. KGM Hausen-Westerfeld</t>
  </si>
  <si>
    <t>Ev. KGM Weilnau</t>
  </si>
  <si>
    <t>Ev. KGM Merzhausen-Lauken</t>
  </si>
  <si>
    <t>Ev. KGM Bad Soden</t>
  </si>
  <si>
    <t>Ev. KGM St. Nikolai Altenstadt</t>
  </si>
  <si>
    <t>Ev. KGM Diedenbergen</t>
  </si>
  <si>
    <t>Ev. KGM Aulendiebach</t>
  </si>
  <si>
    <t>Ev. KGM Eddersheim</t>
  </si>
  <si>
    <t>Ev. KGM Bergheim</t>
  </si>
  <si>
    <t>Ev. KGM Betzenrod</t>
  </si>
  <si>
    <t>Ev. KGM Eschborn</t>
  </si>
  <si>
    <t>Ev. KGM Bindsachsen</t>
  </si>
  <si>
    <t>Ev. KGM Bingenheim</t>
  </si>
  <si>
    <t>Ev. KGM Assenheim</t>
  </si>
  <si>
    <t>Ev. KGM Bisses</t>
  </si>
  <si>
    <t>Ev. KGM Bad Nauheim</t>
  </si>
  <si>
    <t>Ev. KGM Hattersheim</t>
  </si>
  <si>
    <t>Ev. KGM Bleichenbach</t>
  </si>
  <si>
    <t>Ev. KGM Bauernheim</t>
  </si>
  <si>
    <t>Ev. KGM Blofeld</t>
  </si>
  <si>
    <t>Ev. KGM Beienheim-Weckesheim</t>
  </si>
  <si>
    <t>Ev. KGM Bobenhausen II.</t>
  </si>
  <si>
    <t>Ev. KGM Berstadt</t>
  </si>
  <si>
    <t>Ev. KGM Borsdorf</t>
  </si>
  <si>
    <t>Ev. KGM Bönstadt</t>
  </si>
  <si>
    <t>Ev. KGM Breungeshain</t>
  </si>
  <si>
    <t>Ev. KGM Büdingen</t>
  </si>
  <si>
    <t>Ev. KGM Cleeberg-Espa</t>
  </si>
  <si>
    <t>Ev. KGM Dorheim</t>
  </si>
  <si>
    <t>Ev. KGM St. Johann Kronberg</t>
  </si>
  <si>
    <t>Ev. KGM Burgbracht</t>
  </si>
  <si>
    <t>Ev. KGM Dortelweil</t>
  </si>
  <si>
    <t>Ev. KGM Langenhain</t>
  </si>
  <si>
    <t>Ev. KGM Burkhards</t>
  </si>
  <si>
    <t>Ev. KGM Florstadt</t>
  </si>
  <si>
    <t>Ev. KGM Lorsbach</t>
  </si>
  <si>
    <t>Ev. KGM Busenborn</t>
  </si>
  <si>
    <t>Ev. KGM Friedberg</t>
  </si>
  <si>
    <t>Ev. KGM Neuenhain</t>
  </si>
  <si>
    <t>Ev. KGM Dauernheim</t>
  </si>
  <si>
    <t>Ev. KGM Fauerbach-Ossenheim</t>
  </si>
  <si>
    <t>Ev. KGM Düdelsheim</t>
  </si>
  <si>
    <t>Ev. KGM Gambach und Ober-Hörgern</t>
  </si>
  <si>
    <t>Ev. KGM Echzell</t>
  </si>
  <si>
    <t>Ev. KGM Griedel-Rockenberg</t>
  </si>
  <si>
    <t>Ev. KGM Oberhöchstadt</t>
  </si>
  <si>
    <t>Ev. KGM Eckartshausen</t>
  </si>
  <si>
    <t>Ev. KGM Hausen-Oes</t>
  </si>
  <si>
    <t>Ev. KGM Effolderbach</t>
  </si>
  <si>
    <t>Ev. KGM Heuchelheim</t>
  </si>
  <si>
    <t>Ev. KGM Schneidhain</t>
  </si>
  <si>
    <t>Ev. KGM Eichelsachsen</t>
  </si>
  <si>
    <t>Ev. KGM Hoch-Weisel</t>
  </si>
  <si>
    <t>Ev. KGM Eichelsdorf</t>
  </si>
  <si>
    <t>Ev. KGM Ilbenstadt</t>
  </si>
  <si>
    <t>Ev. KGM Einartshausen</t>
  </si>
  <si>
    <t>Ev. KGM Kaichen</t>
  </si>
  <si>
    <t>Ev. KGM Enzheim</t>
  </si>
  <si>
    <t>Ev. KGM Kirch-Göns und Pohl-Göns</t>
  </si>
  <si>
    <t>Ev. KGM Sulzbach</t>
  </si>
  <si>
    <t>Ev. KGM Eschenrod</t>
  </si>
  <si>
    <t>Ev. KGM Langenhain-Ziegenberg</t>
  </si>
  <si>
    <t>Ev. KGM Liederbach</t>
  </si>
  <si>
    <t>Ev. KGM Feldkrücken</t>
  </si>
  <si>
    <t>Ev. KGM Massenheim</t>
  </si>
  <si>
    <t>Ev. KGM Flörsheim</t>
  </si>
  <si>
    <t>Ev. KGM Gedern</t>
  </si>
  <si>
    <t>Ev. KGM Melbach</t>
  </si>
  <si>
    <t>Ev. KGM Weilbach</t>
  </si>
  <si>
    <t>Ev. KGM Geiß-Nidda/Bad Salzhausen</t>
  </si>
  <si>
    <t>Ev. KGM Philippseck</t>
  </si>
  <si>
    <t>Ev. KGM Nieder-Weisel</t>
  </si>
  <si>
    <t>Ev. KGM Gettenau</t>
  </si>
  <si>
    <t>Ev. KGM Ober-Mörlen</t>
  </si>
  <si>
    <t>Ev. KGM Glauburg</t>
  </si>
  <si>
    <t>Ev. KGM Ostheim</t>
  </si>
  <si>
    <t>Ev. KGM Götzen</t>
  </si>
  <si>
    <t>Ev. KGM Petterweil</t>
  </si>
  <si>
    <t>Ev. KGM Hainchen</t>
  </si>
  <si>
    <t>Ev. KGM Reichelsheim</t>
  </si>
  <si>
    <t>Ev. KGM Heegheim</t>
  </si>
  <si>
    <t>Ev. KGM Rodheim v.d.H.</t>
  </si>
  <si>
    <t>Ev. KGM Herrnhaag</t>
  </si>
  <si>
    <t>Ev. KGM Schwalheim-Rödgen</t>
  </si>
  <si>
    <t>Ev. KGM Hirzenhain</t>
  </si>
  <si>
    <t>Ev. KGM Södel</t>
  </si>
  <si>
    <t>Ev. KGM Hitzkirchen</t>
  </si>
  <si>
    <t>Ev. KGM Staden</t>
  </si>
  <si>
    <t>Ev. KGM Höchst a. d. Nidder</t>
  </si>
  <si>
    <t>Ev. KGM Stammheim</t>
  </si>
  <si>
    <t>Ev. KGM Kefenrod</t>
  </si>
  <si>
    <t>Ev. KGM Steinfurth-Wisselsheim</t>
  </si>
  <si>
    <t>Ev. KGM Langen-Bergheim</t>
  </si>
  <si>
    <t>Ev. KGM Wöllstadt</t>
  </si>
  <si>
    <t>Ev. KGM Leidhecken</t>
  </si>
  <si>
    <t>Ev. KGM Lindheim</t>
  </si>
  <si>
    <t>Ev. KGM Lißberg</t>
  </si>
  <si>
    <t>Ev. KGM Wölfersheim</t>
  </si>
  <si>
    <t>Ev. KGM Michelbach</t>
  </si>
  <si>
    <t>Ev. KGM Münzenberg</t>
  </si>
  <si>
    <t>Ev. KGM Mittel-Seemen</t>
  </si>
  <si>
    <t>Ev. KGM Trais-Münzenberg</t>
  </si>
  <si>
    <t>Ev. KGM Mockstadt</t>
  </si>
  <si>
    <t>Ev. KGM Nidda</t>
  </si>
  <si>
    <t>Ev. KGM Nieder-Seemen</t>
  </si>
  <si>
    <t>Ev. KGM Oberau</t>
  </si>
  <si>
    <t>Ev. KGM Ober-Lais</t>
  </si>
  <si>
    <t>Ev. KGM Ober-Schmitten</t>
  </si>
  <si>
    <t>Ev. KGM Ober-Seemen</t>
  </si>
  <si>
    <t>Ev. KGM Ober-Widdersheim</t>
  </si>
  <si>
    <t>Ev. KGM Ortenberg</t>
  </si>
  <si>
    <t>Ev. KGM Rainrod</t>
  </si>
  <si>
    <t>Ev. KGM Ranstadt</t>
  </si>
  <si>
    <t>Ev. KGM Rinderbügen</t>
  </si>
  <si>
    <t>Ev. KGM Rodenbach</t>
  </si>
  <si>
    <t>Ev. KGM Rohrbach</t>
  </si>
  <si>
    <t>Ev. KGM Rommelhausen</t>
  </si>
  <si>
    <t>Ev. KGM Rudingshain</t>
  </si>
  <si>
    <t>Ev. KGM Schotten</t>
  </si>
  <si>
    <t>Ev. KGM Schwickartshausen</t>
  </si>
  <si>
    <t>Ev. KGM Stornfels</t>
  </si>
  <si>
    <t>Ev. KGM Ulfa</t>
  </si>
  <si>
    <t>Ev. KGM Ulrichstein</t>
  </si>
  <si>
    <t>Ev. KGM Usenborn</t>
  </si>
  <si>
    <t>Ev. KGM Volkartshain</t>
  </si>
  <si>
    <t>Ev. KGM Wallernhausen-Fauerbach</t>
  </si>
  <si>
    <t>Ev. KGM Wenings</t>
  </si>
  <si>
    <t>Ev. KGM Wingershausen</t>
  </si>
  <si>
    <t>Ev. KGM Wolferborn</t>
  </si>
  <si>
    <t>Ev. KGM Ernsthofen</t>
  </si>
  <si>
    <t>Ev. KGM Bad König</t>
  </si>
  <si>
    <t>Ev. KGM Altheim</t>
  </si>
  <si>
    <t>Ev. KGM Erzhausen</t>
  </si>
  <si>
    <t>Ev. KGM Egelsbach</t>
  </si>
  <si>
    <t>Ev. KGM Beerfelden</t>
  </si>
  <si>
    <t>Ev. KGM Babenhausen</t>
  </si>
  <si>
    <t>Ev. KGM Eschollbrücken</t>
  </si>
  <si>
    <t>Ev. KGM Götzenhain</t>
  </si>
  <si>
    <t>Ev. KGM Erbach</t>
  </si>
  <si>
    <t>Ev. KGM Groß-Umstadt</t>
  </si>
  <si>
    <t>Ev. KGM Frankenhausen</t>
  </si>
  <si>
    <t>Ev. KGM Gravenbruch</t>
  </si>
  <si>
    <t>Ev. KGM Güttersbach</t>
  </si>
  <si>
    <t>Ev. KGM Habitzheim</t>
  </si>
  <si>
    <t>Ev. KGM Gräfenhausen-Schneppenhausen</t>
  </si>
  <si>
    <t>Ev. KGM Langen</t>
  </si>
  <si>
    <t>Ev. KGM Hirschhorn</t>
  </si>
  <si>
    <t>Ev. KGM Harpertshausen</t>
  </si>
  <si>
    <t>Ev. KGM Gundernhausen</t>
  </si>
  <si>
    <t>Ev. KGM Höchst i. Odw.</t>
  </si>
  <si>
    <t>Ev. KGM Harreshausen</t>
  </si>
  <si>
    <t>Ev. KGM Kirch-Brombach</t>
  </si>
  <si>
    <t>Ev. KGM Hering-Hassenroth</t>
  </si>
  <si>
    <t>Ev. KGM Nieder-Beerbach</t>
  </si>
  <si>
    <t>Ev. KGM Kleestadt</t>
  </si>
  <si>
    <t>Ev. KGM Modau</t>
  </si>
  <si>
    <t>Ev. KGM Offenthal</t>
  </si>
  <si>
    <t>Ev. KGM Mümling-Grumbach</t>
  </si>
  <si>
    <t>Ev. KGM Klein-Umstadt</t>
  </si>
  <si>
    <t>Ev. KGM Nieder-Ramstadt</t>
  </si>
  <si>
    <t>Ev. KGM Neckarsteinach</t>
  </si>
  <si>
    <t>Ev. KGM Langstadt</t>
  </si>
  <si>
    <t>Ev. KGM Ober-Ramstadt</t>
  </si>
  <si>
    <t>Ev. KGM Mossau</t>
  </si>
  <si>
    <t>Ev. KGM Lengfeld</t>
  </si>
  <si>
    <t>Ev. KGM Pfungstadt</t>
  </si>
  <si>
    <t>Ev. KGM Rothenberg</t>
  </si>
  <si>
    <t>Ev. KGM Raibach</t>
  </si>
  <si>
    <t>Ev.-ref. KGM Waldenser-Kolonie Rohrbach-Wembach-Hahn</t>
  </si>
  <si>
    <t>Ev. KGM Dudenhofen</t>
  </si>
  <si>
    <t>Ev. KGM Seckmauern</t>
  </si>
  <si>
    <t>Ev. KGM Richen</t>
  </si>
  <si>
    <t>Ev. KGM Roßdorf</t>
  </si>
  <si>
    <t>Ev. KGM Hainburg</t>
  </si>
  <si>
    <t>Ev. KGM Schöllenbach-Bullau</t>
  </si>
  <si>
    <t>Ev. KGM Semd</t>
  </si>
  <si>
    <t>Ev. KGM Traisa</t>
  </si>
  <si>
    <t>Ev. KGM Heusenstamm</t>
  </si>
  <si>
    <t>Ev. KGM Schaafheim</t>
  </si>
  <si>
    <t>Ev. KGM Weiterstadt</t>
  </si>
  <si>
    <t>Ev.-luth. KGM Vielbrunn</t>
  </si>
  <si>
    <t>Ev. KGM Schlierbach</t>
  </si>
  <si>
    <t>Ev. KGM Klein-Auheim</t>
  </si>
  <si>
    <t>Ev. KGM Weitengesäß</t>
  </si>
  <si>
    <t>Ev. KGM Würzberg</t>
  </si>
  <si>
    <t>Ev. KGM Brensbach</t>
  </si>
  <si>
    <t>Ev. KGM Ober-Roden</t>
  </si>
  <si>
    <t>Ev. KGM Zell i. Odw.</t>
  </si>
  <si>
    <t>Ev. KGM Dieburg</t>
  </si>
  <si>
    <t>Ev. KGM Obertshausen</t>
  </si>
  <si>
    <t>Ev. KGM Seligenstadt und Mainhausen</t>
  </si>
  <si>
    <t>Ev. KGM Fränkisch-Crumbach</t>
  </si>
  <si>
    <t>Ev. KGM Georgenhausen-Zeilhard</t>
  </si>
  <si>
    <t>Ev. KGM Steinheim am Main</t>
  </si>
  <si>
    <t>Ev. KGM Groß-Bieberau</t>
  </si>
  <si>
    <t>Ev. KGM Groß-Zimmern</t>
  </si>
  <si>
    <t>Ev. KGM Nieder-Roden</t>
  </si>
  <si>
    <t>Ev. KGM Messel</t>
  </si>
  <si>
    <t>Ev. KGM Neunkirchen (Odw.)</t>
  </si>
  <si>
    <t>Ev.-luth. KGM Niedernhausen</t>
  </si>
  <si>
    <t>Ev. KGM Reinheim</t>
  </si>
  <si>
    <t>Ev. Philippus-KGM Darmstadt-Kranichstein</t>
  </si>
  <si>
    <t>Ev. KGM Spachbrücken</t>
  </si>
  <si>
    <t>Ev. KGM Ueberau</t>
  </si>
  <si>
    <t>Ev. KGM Wersau</t>
  </si>
  <si>
    <t>Ev. KGM Winterkasten</t>
  </si>
  <si>
    <t>Ev. KGM Wixhausen</t>
  </si>
  <si>
    <t>Ev. KGM Darmstadt-Eberstadt-Süd</t>
  </si>
  <si>
    <t>Ev. KGM Ackerbach-Rettert</t>
  </si>
  <si>
    <t>Ev. KGM Alpenrod</t>
  </si>
  <si>
    <t>Ev. KGM Bad Ems</t>
  </si>
  <si>
    <t>Ev. KGM Bornich</t>
  </si>
  <si>
    <t>Ev. KGM Altstadt</t>
  </si>
  <si>
    <t>Ev. KGM Braubach</t>
  </si>
  <si>
    <t>Ev. KGM Bad Marienberg</t>
  </si>
  <si>
    <t>Ev. KGM Burgschwalbach</t>
  </si>
  <si>
    <t>Ev. KGM Emmerichenhain</t>
  </si>
  <si>
    <t>Ev. KGM Cramberg</t>
  </si>
  <si>
    <t>Ev. KGM Gemünden (Westerwald)</t>
  </si>
  <si>
    <t>Ev. KGM Dachsenhausen-Niederbachheim</t>
  </si>
  <si>
    <t>Ev. KGM Hachenburg</t>
  </si>
  <si>
    <t>Ev. KGM Dausenau</t>
  </si>
  <si>
    <t>Ev. KGM Höhr-Grenzhausen</t>
  </si>
  <si>
    <t>Ev. KGM Kirburg</t>
  </si>
  <si>
    <t>Ev. KGM Kroppach</t>
  </si>
  <si>
    <t>Ev. KGM Diez St. Peter</t>
  </si>
  <si>
    <t>Ev. KGM Liebenscheid</t>
  </si>
  <si>
    <t>Ev. KGM Dörsdorf-Reckenroth</t>
  </si>
  <si>
    <t>Ev. KGM Montabaur</t>
  </si>
  <si>
    <t>Ev. KGM Flacht</t>
  </si>
  <si>
    <t>Ev. KGM Friedland</t>
  </si>
  <si>
    <t>Ev. KGM Neukirch</t>
  </si>
  <si>
    <t>Ev. KGM Trinitatis Gemmerich</t>
  </si>
  <si>
    <t>Ev. KGM Neunkirchen</t>
  </si>
  <si>
    <t>Ev. KGM Habenscheid</t>
  </si>
  <si>
    <t>Ev. KGM Nordhofen</t>
  </si>
  <si>
    <t>Ev. KGM Hahnstätten-Kaltenholzhausen</t>
  </si>
  <si>
    <t>Ev. KGM Rabenscheid</t>
  </si>
  <si>
    <t>Ev. KGM Ransbach-Baumbach-Hilgert</t>
  </si>
  <si>
    <t>Ev. KGM Hömberg-Zimmerschied</t>
  </si>
  <si>
    <t>Ev. KGM Rennerod</t>
  </si>
  <si>
    <t>Ev. KGM Kaub</t>
  </si>
  <si>
    <t>Ev. KGM Klingelbach</t>
  </si>
  <si>
    <t>Ev. KGM Unnau</t>
  </si>
  <si>
    <t>Ev. KGM Kördorf</t>
  </si>
  <si>
    <t>Ev. KGM Wallmerod</t>
  </si>
  <si>
    <t>Ev. KGM Marienfels</t>
  </si>
  <si>
    <t>Ev. KGM Westerburg</t>
  </si>
  <si>
    <t>Ev. KGM Miehlen</t>
  </si>
  <si>
    <t>Ev. KGM Willmenrod</t>
  </si>
  <si>
    <t>Ev. KGM Nassau/Lahn</t>
  </si>
  <si>
    <t>Ev. Martin-Luther Ev. KGM Wirges</t>
  </si>
  <si>
    <t>Ev. KGM Nastätten</t>
  </si>
  <si>
    <t>Ev. KGM Niederlahnstein</t>
  </si>
  <si>
    <t>Ev. KGM Niedertiefenbach</t>
  </si>
  <si>
    <t>Ev. KGM Nochern</t>
  </si>
  <si>
    <t>Ev. KGM Oberlahnstein</t>
  </si>
  <si>
    <t>Ev. KGM Oberneisen</t>
  </si>
  <si>
    <t>Ev. KGM Obernhof</t>
  </si>
  <si>
    <t>Ev. KGM Oberwallmenach</t>
  </si>
  <si>
    <t>Ev. KGM Ruppertshofen</t>
  </si>
  <si>
    <t>Ev. KGM der Stiftung Scheuern</t>
  </si>
  <si>
    <t>Ev. KGM Schönborn</t>
  </si>
  <si>
    <t>Ev. KGM Singhofen</t>
  </si>
  <si>
    <t>Ev. KGM St. Goarshausen</t>
  </si>
  <si>
    <t>Ev. KGM Weisel-Dörscheid</t>
  </si>
  <si>
    <t>Ev. KGM Welterod</t>
  </si>
  <si>
    <t>KGM / Dekanat /RV</t>
  </si>
  <si>
    <t>Ev. KGM Bingen, Johanneskirchengemeinde</t>
  </si>
  <si>
    <t>Ev. KGM Bingen, Christuskirchengemeinde</t>
  </si>
  <si>
    <t>Ev. KGM Ingelheim,Burgkirchengemeinde</t>
  </si>
  <si>
    <t>Ev. KGM Ingelheim, Saalkirchengemeinde</t>
  </si>
  <si>
    <t>Ev. KGM MZ St. Johanniskirchengemeinde</t>
  </si>
  <si>
    <t>manuelle Eingabe erforderlich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</si>
</sst>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€&quot;"/>
    <numFmt numFmtId="165" formatCode="_-* #,##0.00\ [$€-407]_-;\-* #,##0.00\ [$€-407]_-;_-* &quot;-&quot;??\ [$€-407]_-;_-@_-"/>
    <numFmt numFmtId="166" formatCode="0_ ;[Red]\-0\ "/>
    <numFmt numFmtId="167" formatCode="dd/mm/yy;@"/>
    <numFmt numFmtId="168" formatCode="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OCR A Extended"/>
      <family val="3"/>
    </font>
    <font>
      <b/>
      <i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14" fontId="3" fillId="0" borderId="2" xfId="1" applyNumberFormat="1" applyFont="1" applyBorder="1" applyAlignment="1" applyProtection="1">
      <alignment horizontal="center" wrapText="1"/>
      <protection locked="0"/>
    </xf>
    <xf numFmtId="164" fontId="5" fillId="0" borderId="3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4" fontId="1" fillId="0" borderId="2" xfId="1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4" fontId="3" fillId="0" borderId="3" xfId="1" applyNumberFormat="1" applyFont="1" applyBorder="1" applyAlignment="1" applyProtection="1">
      <alignment horizontal="center" vertical="center" wrapText="1"/>
      <protection locked="0"/>
    </xf>
    <xf numFmtId="14" fontId="3" fillId="0" borderId="3" xfId="1" applyNumberFormat="1" applyFont="1" applyBorder="1" applyAlignment="1" applyProtection="1">
      <alignment horizontal="center" wrapText="1"/>
      <protection locked="0"/>
    </xf>
    <xf numFmtId="0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8" fontId="5" fillId="0" borderId="3" xfId="0" applyNumberFormat="1" applyFont="1" applyBorder="1" applyProtection="1">
      <protection locked="0"/>
    </xf>
    <xf numFmtId="8" fontId="5" fillId="0" borderId="2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165" fontId="0" fillId="0" borderId="0" xfId="0" applyNumberFormat="1"/>
    <xf numFmtId="0" fontId="9" fillId="3" borderId="8" xfId="0" applyFont="1" applyFill="1" applyBorder="1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65" fontId="0" fillId="0" borderId="4" xfId="0" applyNumberFormat="1" applyBorder="1"/>
    <xf numFmtId="165" fontId="0" fillId="0" borderId="5" xfId="0" applyNumberFormat="1" applyBorder="1"/>
    <xf numFmtId="165" fontId="0" fillId="4" borderId="7" xfId="0" applyNumberFormat="1" applyFont="1" applyFill="1" applyBorder="1"/>
    <xf numFmtId="165" fontId="0" fillId="0" borderId="2" xfId="0" applyNumberFormat="1" applyBorder="1"/>
    <xf numFmtId="0" fontId="0" fillId="0" borderId="0" xfId="0" applyProtection="1">
      <protection hidden="1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>
      <alignment horizontal="center"/>
    </xf>
    <xf numFmtId="0" fontId="0" fillId="0" borderId="0" xfId="0" applyProtection="1"/>
    <xf numFmtId="0" fontId="12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1" fillId="0" borderId="0" xfId="0" applyFont="1" applyProtection="1"/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 indent="1"/>
    </xf>
    <xf numFmtId="14" fontId="11" fillId="2" borderId="9" xfId="0" applyNumberFormat="1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right" vertical="center" indent="2"/>
    </xf>
    <xf numFmtId="0" fontId="18" fillId="0" borderId="0" xfId="1" applyFont="1" applyFill="1" applyBorder="1" applyAlignment="1" applyProtection="1">
      <alignment horizontal="right" vertical="center"/>
    </xf>
    <xf numFmtId="8" fontId="2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Protection="1"/>
    <xf numFmtId="8" fontId="19" fillId="0" borderId="0" xfId="1" applyNumberFormat="1" applyFont="1" applyBorder="1" applyProtection="1"/>
    <xf numFmtId="8" fontId="1" fillId="0" borderId="0" xfId="1" applyNumberFormat="1" applyFont="1" applyBorder="1" applyProtection="1"/>
    <xf numFmtId="0" fontId="6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1" applyFont="1" applyBorder="1" applyProtection="1"/>
    <xf numFmtId="0" fontId="1" fillId="0" borderId="0" xfId="1" applyFont="1" applyFill="1" applyBorder="1" applyProtection="1"/>
    <xf numFmtId="0" fontId="14" fillId="0" borderId="0" xfId="1" applyFont="1" applyBorder="1" applyProtection="1"/>
    <xf numFmtId="0" fontId="11" fillId="0" borderId="6" xfId="1" applyFont="1" applyBorder="1" applyAlignment="1" applyProtection="1"/>
    <xf numFmtId="0" fontId="11" fillId="0" borderId="0" xfId="1" applyFont="1" applyBorder="1" applyAlignment="1" applyProtection="1"/>
    <xf numFmtId="0" fontId="11" fillId="0" borderId="6" xfId="1" applyFont="1" applyFill="1" applyBorder="1" applyAlignment="1" applyProtection="1"/>
    <xf numFmtId="0" fontId="13" fillId="0" borderId="0" xfId="1" applyFont="1" applyBorder="1" applyAlignment="1" applyProtection="1"/>
    <xf numFmtId="0" fontId="6" fillId="0" borderId="0" xfId="0" applyFont="1" applyProtection="1"/>
    <xf numFmtId="0" fontId="20" fillId="0" borderId="0" xfId="0" applyFont="1" applyProtection="1"/>
    <xf numFmtId="167" fontId="2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1" fillId="0" borderId="0" xfId="0" applyFont="1" applyProtection="1"/>
    <xf numFmtId="8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indent="1"/>
    </xf>
    <xf numFmtId="0" fontId="19" fillId="0" borderId="0" xfId="1" applyFont="1" applyBorder="1" applyAlignment="1" applyProtection="1"/>
    <xf numFmtId="0" fontId="19" fillId="0" borderId="0" xfId="1" applyFont="1" applyBorder="1" applyAlignment="1" applyProtection="1">
      <alignment vertical="center"/>
    </xf>
    <xf numFmtId="8" fontId="19" fillId="0" borderId="10" xfId="1" applyNumberFormat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/>
    <xf numFmtId="0" fontId="19" fillId="0" borderId="0" xfId="1" applyFont="1" applyFill="1" applyBorder="1" applyAlignment="1" applyProtection="1"/>
    <xf numFmtId="0" fontId="19" fillId="0" borderId="0" xfId="0" applyFont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Border="1" applyProtection="1"/>
    <xf numFmtId="0" fontId="17" fillId="0" borderId="0" xfId="1" applyFont="1" applyFill="1" applyBorder="1" applyAlignment="1" applyProtection="1">
      <alignment horizontal="right" vertical="center"/>
    </xf>
    <xf numFmtId="0" fontId="0" fillId="0" borderId="0" xfId="1" applyFont="1" applyAlignment="1" applyProtection="1">
      <alignment horizontal="right"/>
    </xf>
    <xf numFmtId="0" fontId="19" fillId="0" borderId="0" xfId="1" applyFont="1" applyBorder="1" applyAlignment="1" applyProtection="1">
      <protection locked="0"/>
    </xf>
    <xf numFmtId="0" fontId="6" fillId="0" borderId="0" xfId="0" applyFont="1" applyBorder="1" applyAlignment="1" applyProtection="1"/>
    <xf numFmtId="0" fontId="22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5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4" fillId="0" borderId="2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3" fillId="0" borderId="3" xfId="1" applyFont="1" applyBorder="1" applyAlignment="1" applyProtection="1">
      <alignment horizontal="center" vertical="center" wrapText="1"/>
    </xf>
    <xf numFmtId="0" fontId="0" fillId="0" borderId="0" xfId="0" applyBorder="1" applyProtection="1"/>
    <xf numFmtId="14" fontId="0" fillId="0" borderId="0" xfId="0" applyNumberFormat="1" applyProtection="1"/>
    <xf numFmtId="165" fontId="0" fillId="0" borderId="0" xfId="0" applyNumberFormat="1" applyProtection="1"/>
    <xf numFmtId="0" fontId="3" fillId="0" borderId="2" xfId="1" applyFont="1" applyBorder="1" applyAlignment="1" applyProtection="1">
      <alignment horizontal="center" vertical="center" wrapText="1"/>
    </xf>
    <xf numFmtId="0" fontId="0" fillId="0" borderId="2" xfId="0" applyFont="1" applyBorder="1" applyProtection="1">
      <protection locked="0"/>
    </xf>
    <xf numFmtId="0" fontId="13" fillId="0" borderId="0" xfId="0" applyFont="1" applyAlignment="1" applyProtection="1"/>
    <xf numFmtId="0" fontId="1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13" fillId="0" borderId="2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right" wrapText="1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8" fontId="19" fillId="5" borderId="6" xfId="1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26" fillId="0" borderId="0" xfId="0" applyFont="1" applyBorder="1" applyAlignment="1" applyProtection="1">
      <alignment vertical="center"/>
      <protection hidden="1"/>
    </xf>
    <xf numFmtId="0" fontId="25" fillId="0" borderId="0" xfId="0" applyFont="1" applyFill="1" applyBorder="1" applyProtection="1"/>
    <xf numFmtId="0" fontId="0" fillId="0" borderId="2" xfId="0" applyBorder="1" applyAlignment="1" applyProtection="1">
      <alignment horizontal="left"/>
      <protection locked="0"/>
    </xf>
    <xf numFmtId="165" fontId="0" fillId="0" borderId="2" xfId="0" applyNumberFormat="1" applyBorder="1" applyProtection="1">
      <protection locked="0"/>
    </xf>
    <xf numFmtId="0" fontId="0" fillId="2" borderId="0" xfId="0" applyFont="1" applyFill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left"/>
    </xf>
    <xf numFmtId="0" fontId="0" fillId="5" borderId="2" xfId="0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8" fillId="0" borderId="0" xfId="0" applyFont="1" applyProtection="1"/>
    <xf numFmtId="165" fontId="0" fillId="5" borderId="2" xfId="0" applyNumberFormat="1" applyFill="1" applyBorder="1" applyProtection="1"/>
    <xf numFmtId="1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14" fontId="3" fillId="0" borderId="3" xfId="1" applyNumberFormat="1" applyFont="1" applyBorder="1" applyAlignment="1" applyProtection="1">
      <alignment horizontal="center" wrapText="1"/>
    </xf>
    <xf numFmtId="0" fontId="3" fillId="0" borderId="3" xfId="1" applyNumberFormat="1" applyFont="1" applyBorder="1" applyAlignment="1" applyProtection="1">
      <alignment horizontal="center" wrapText="1"/>
    </xf>
    <xf numFmtId="14" fontId="3" fillId="0" borderId="2" xfId="1" applyNumberFormat="1" applyFont="1" applyBorder="1" applyAlignment="1" applyProtection="1">
      <alignment horizont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165" fontId="0" fillId="0" borderId="0" xfId="0" applyNumberFormat="1" applyBorder="1"/>
    <xf numFmtId="0" fontId="0" fillId="0" borderId="0" xfId="0" applyFont="1" applyBorder="1" applyProtection="1"/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indent="1"/>
    </xf>
    <xf numFmtId="168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Border="1"/>
    <xf numFmtId="0" fontId="28" fillId="0" borderId="0" xfId="0" applyNumberFormat="1" applyFont="1" applyFill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 indent="1"/>
    </xf>
    <xf numFmtId="168" fontId="1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168" fontId="14" fillId="0" borderId="0" xfId="0" applyNumberFormat="1" applyFont="1" applyBorder="1" applyAlignment="1">
      <alignment horizontal="left" vertical="center" indent="1"/>
    </xf>
    <xf numFmtId="168" fontId="14" fillId="0" borderId="0" xfId="0" applyNumberFormat="1" applyFont="1" applyFill="1" applyBorder="1" applyAlignment="1">
      <alignment horizontal="left" vertical="center" indent="1"/>
    </xf>
    <xf numFmtId="0" fontId="14" fillId="0" borderId="0" xfId="0" applyNumberFormat="1" applyFont="1" applyBorder="1"/>
    <xf numFmtId="0" fontId="14" fillId="0" borderId="0" xfId="0" applyNumberFormat="1" applyFont="1" applyBorder="1" applyAlignment="1">
      <alignment horizontal="left" indent="1"/>
    </xf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left" indent="1"/>
    </xf>
    <xf numFmtId="168" fontId="17" fillId="0" borderId="0" xfId="0" applyNumberFormat="1" applyFont="1" applyBorder="1" applyAlignment="1">
      <alignment horizontal="left" vertical="center" indent="1"/>
    </xf>
    <xf numFmtId="168" fontId="17" fillId="0" borderId="0" xfId="0" applyNumberFormat="1" applyFont="1" applyFill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168" fontId="14" fillId="0" borderId="0" xfId="0" applyNumberFormat="1" applyFont="1" applyBorder="1" applyAlignment="1">
      <alignment horizontal="left" indent="1"/>
    </xf>
    <xf numFmtId="168" fontId="14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 wrapText="1"/>
    </xf>
    <xf numFmtId="0" fontId="0" fillId="2" borderId="0" xfId="0" applyFill="1"/>
    <xf numFmtId="0" fontId="13" fillId="0" borderId="0" xfId="0" applyFont="1"/>
    <xf numFmtId="0" fontId="6" fillId="0" borderId="2" xfId="0" applyFont="1" applyBorder="1"/>
    <xf numFmtId="0" fontId="4" fillId="2" borderId="2" xfId="1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 wrapText="1"/>
    </xf>
    <xf numFmtId="0" fontId="13" fillId="0" borderId="11" xfId="1" applyFont="1" applyBorder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13" fillId="0" borderId="0" xfId="0" applyFont="1" applyAlignment="1" applyProtection="1">
      <alignment horizontal="right"/>
    </xf>
    <xf numFmtId="0" fontId="19" fillId="0" borderId="14" xfId="0" applyFont="1" applyBorder="1" applyAlignment="1" applyProtection="1">
      <alignment horizontal="right" vertical="center"/>
      <protection hidden="1"/>
    </xf>
    <xf numFmtId="0" fontId="19" fillId="0" borderId="15" xfId="0" applyFont="1" applyBorder="1" applyAlignment="1" applyProtection="1">
      <alignment horizontal="right" vertical="center"/>
      <protection hidden="1"/>
    </xf>
    <xf numFmtId="0" fontId="19" fillId="0" borderId="16" xfId="0" applyFont="1" applyBorder="1" applyAlignment="1" applyProtection="1">
      <alignment horizontal="right" vertical="center"/>
      <protection hidden="1"/>
    </xf>
    <xf numFmtId="0" fontId="19" fillId="0" borderId="17" xfId="0" applyFont="1" applyBorder="1" applyAlignment="1" applyProtection="1">
      <alignment horizontal="right" vertical="center"/>
      <protection hidden="1"/>
    </xf>
    <xf numFmtId="0" fontId="19" fillId="0" borderId="18" xfId="0" applyFont="1" applyBorder="1" applyAlignment="1" applyProtection="1">
      <alignment horizontal="right" vertical="center"/>
      <protection hidden="1"/>
    </xf>
    <xf numFmtId="0" fontId="19" fillId="0" borderId="19" xfId="0" applyFont="1" applyBorder="1" applyAlignment="1" applyProtection="1">
      <alignment horizontal="right" vertical="center"/>
      <protection hidden="1"/>
    </xf>
    <xf numFmtId="0" fontId="22" fillId="0" borderId="0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right"/>
    </xf>
    <xf numFmtId="8" fontId="19" fillId="0" borderId="0" xfId="1" applyNumberFormat="1" applyFont="1" applyBorder="1" applyAlignment="1" applyProtection="1">
      <alignment horizontal="right"/>
    </xf>
    <xf numFmtId="0" fontId="2" fillId="0" borderId="0" xfId="0" applyFont="1" applyAlignment="1">
      <alignment horizontal="center" vertical="center" wrapText="1"/>
    </xf>
    <xf numFmtId="0" fontId="21" fillId="0" borderId="2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31" fillId="0" borderId="14" xfId="0" applyFont="1" applyBorder="1" applyAlignment="1" applyProtection="1">
      <alignment horizontal="center" vertical="center"/>
      <protection hidden="1"/>
    </xf>
    <xf numFmtId="0" fontId="31" fillId="0" borderId="16" xfId="0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 applyProtection="1">
      <alignment horizontal="center" vertical="center"/>
      <protection hidden="1"/>
    </xf>
    <xf numFmtId="0" fontId="31" fillId="0" borderId="19" xfId="0" applyFont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</cellXfs>
  <cellStyles count="2">
    <cellStyle name="Standard" xfId="0" builtinId="0"/>
    <cellStyle name="Standard 2" xfId="1" xr:uid="{60084101-7AE4-478C-A470-D56032B0A70B}"/>
  </cellStyles>
  <dxfs count="2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5" formatCode="_-* #,##0.00\ [$€-407]_-;\-* #,##0.00\ [$€-407]_-;_-* &quot;-&quot;??\ [$€-407]_-;_-@_-"/>
      <border diagonalUp="0" diagonalDown="0">
        <left style="thin">
          <color indexed="64"/>
        </left>
        <right/>
        <top/>
        <bottom/>
      </border>
    </dxf>
    <dxf>
      <border outline="0">
        <bottom style="thin">
          <color indexed="64"/>
        </bottom>
      </border>
    </dxf>
    <dxf>
      <numFmt numFmtId="165" formatCode="_-* #,##0.00\ [$€-407]_-;\-* #,##0.00\ [$€-407]_-;_-* &quot;-&quot;??\ [$€-407]_-;_-@_-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>
          <bgColor theme="0" tint="-4.9989318521683403E-2"/>
        </patternFill>
      </fill>
      <border>
        <top style="thin">
          <color auto="1"/>
        </top>
        <vertical/>
        <horizontal/>
      </border>
    </dxf>
    <dxf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85725</xdr:rowOff>
    </xdr:from>
    <xdr:to>
      <xdr:col>0</xdr:col>
      <xdr:colOff>910591</xdr:colOff>
      <xdr:row>4</xdr:row>
      <xdr:rowOff>110333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85725"/>
          <a:ext cx="781050" cy="780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363856</xdr:colOff>
      <xdr:row>4</xdr:row>
      <xdr:rowOff>96987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1C988A-5CDF-4667-B918-13CAA1D85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845821" cy="809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76200</xdr:rowOff>
    </xdr:from>
    <xdr:to>
      <xdr:col>2</xdr:col>
      <xdr:colOff>762000</xdr:colOff>
      <xdr:row>3</xdr:row>
      <xdr:rowOff>110490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39367D7-5A81-4D41-AE4E-0F030684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619125" cy="619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0A00CA-DCAC-47D0-8DA6-970321C58B7E}" name="Tabelle1" displayName="Tabelle1" ref="H1:H151" totalsRowShown="0" tableBorderDxfId="12">
  <autoFilter ref="H1:H151" xr:uid="{EB7EF7C7-4AD5-48C7-9217-DEE55227D7A9}"/>
  <tableColumns count="1">
    <tableColumn id="2" xr3:uid="{85B508DB-94DC-4FEE-ADFD-D9EB4000BFC5}" name="Spalte1" dataDxfId="11">
      <calculatedColumnFormula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FA28E0-4441-4270-AAB8-951AD0663BBF}" name="Tabelle2" displayName="Tabelle2" ref="D1:D151" totalsRowShown="0" tableBorderDxfId="10">
  <autoFilter ref="D1:D151" xr:uid="{4D01A97F-88AB-46F6-B410-B21BC28F5D59}"/>
  <tableColumns count="1">
    <tableColumn id="2" xr3:uid="{8FBD6CFF-0F70-45B4-AF4B-4CE4ABEF9816}" name="Spalte1" dataDxfId="9">
      <calculatedColumnFormula>SUMIFS(Kollektenübersicht!H:H,Kollektenübersicht!F:F,#REF!)+SUMIFS(Kollektenübersicht!J:J,Kollektenübersicht!F:F,#REF!)+SUMIFS(Anfangsbestände!F:F,Anfangsbestände!C:C,#REF!)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815507-B033-428F-8B5D-047D6B93BE6F}" name="Zweckbestimmung" displayName="Zweckbestimmung" ref="C1:C2" totalsRowShown="0" headerRowDxfId="8" dataDxfId="7">
  <autoFilter ref="C1:C2" xr:uid="{C5CEB5F3-6913-46D8-BC5B-FDF292C1C721}"/>
  <tableColumns count="1">
    <tableColumn id="1" xr3:uid="{6EC6619A-D471-4B21-9460-DC2BD0DA9642}" name="Zweckbestimmung" dataDxfId="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2F3A385-A2D2-4A74-913E-95777F6C2542}" name="weiterzuleitende" displayName="weiterzuleitende" ref="G1:G2" totalsRowShown="0" headerRowDxfId="5" dataDxfId="4">
  <autoFilter ref="G1:G2" xr:uid="{9FC84C07-E1FE-45CF-97AE-B370A501E85D}"/>
  <tableColumns count="1">
    <tableColumn id="1" xr3:uid="{69DF4784-5511-4C87-9EF9-67E3847529C1}" name="freie weiterzuleitende Kollekten" dataDxfId="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A157F85-D1F6-461E-BBCC-7A83A39BBE84}" name="Pflichtkollekte" displayName="Pflichtkollekte" ref="K1:K2" totalsRowShown="0" headerRowDxfId="2" dataDxfId="1">
  <autoFilter ref="K1:K2" xr:uid="{72141B55-5BC6-4BD1-A7F6-B316457C6964}"/>
  <tableColumns count="1">
    <tableColumn id="1" xr3:uid="{C6AEC3D6-2585-4522-9389-7E9C2524A3DF}" name="Pflichtkollekte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F317-6C23-48FA-A230-3724A8396226}">
  <dimension ref="A1:S1050"/>
  <sheetViews>
    <sheetView topLeftCell="U1" workbookViewId="0">
      <selection activeCell="F10" sqref="F10:F11"/>
    </sheetView>
  </sheetViews>
  <sheetFormatPr baseColWidth="10" defaultRowHeight="14.4" x14ac:dyDescent="0.3"/>
  <cols>
    <col min="1" max="1" width="9.109375" style="158" hidden="1" customWidth="1"/>
    <col min="2" max="3" width="38.109375" style="167" hidden="1" customWidth="1"/>
    <col min="4" max="4" width="28.88671875" style="168" hidden="1" customWidth="1"/>
    <col min="5" max="5" width="14.6640625" style="157" hidden="1" customWidth="1"/>
    <col min="6" max="6" width="15.33203125" style="167" hidden="1" customWidth="1"/>
    <col min="7" max="7" width="12.5546875" style="167" hidden="1" customWidth="1"/>
    <col min="8" max="8" width="14" style="157" hidden="1" customWidth="1"/>
    <col min="9" max="10" width="11.44140625" hidden="1" customWidth="1"/>
    <col min="11" max="11" width="29.44140625" hidden="1" customWidth="1"/>
    <col min="12" max="12" width="18.6640625" hidden="1" customWidth="1"/>
    <col min="13" max="13" width="23.33203125" hidden="1" customWidth="1"/>
    <col min="14" max="14" width="31.88671875" hidden="1" customWidth="1"/>
    <col min="15" max="15" width="23.44140625" hidden="1" customWidth="1"/>
    <col min="16" max="16" width="27.6640625" hidden="1" customWidth="1"/>
    <col min="17" max="17" width="31" hidden="1" customWidth="1"/>
    <col min="18" max="18" width="22.6640625" hidden="1" customWidth="1"/>
    <col min="19" max="19" width="27.44140625" hidden="1" customWidth="1"/>
    <col min="20" max="20" width="0" hidden="1" customWidth="1"/>
  </cols>
  <sheetData>
    <row r="1" spans="1:19" ht="27.6" x14ac:dyDescent="0.3">
      <c r="A1" s="145" t="s">
        <v>117</v>
      </c>
      <c r="B1" s="146" t="s">
        <v>1206</v>
      </c>
      <c r="C1" s="146" t="s">
        <v>74</v>
      </c>
      <c r="D1" s="149" t="s">
        <v>122</v>
      </c>
      <c r="E1" s="147" t="s">
        <v>118</v>
      </c>
      <c r="F1" s="148" t="s">
        <v>119</v>
      </c>
      <c r="G1" s="147" t="s">
        <v>120</v>
      </c>
      <c r="H1" s="147" t="s">
        <v>121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  <c r="P1" t="s">
        <v>93</v>
      </c>
      <c r="Q1" t="s">
        <v>90</v>
      </c>
      <c r="R1" t="s">
        <v>91</v>
      </c>
      <c r="S1" t="s">
        <v>92</v>
      </c>
    </row>
    <row r="2" spans="1:19" x14ac:dyDescent="0.3">
      <c r="A2" s="150">
        <v>1</v>
      </c>
      <c r="B2" s="151" t="s">
        <v>123</v>
      </c>
      <c r="C2" s="167" t="s">
        <v>746</v>
      </c>
      <c r="D2" s="154"/>
      <c r="E2" s="152">
        <v>90003</v>
      </c>
      <c r="F2" s="152" t="str">
        <f t="shared" ref="F2:F65" si="0">IF(LEN($A2)&lt;=4,LEFT(TEXT($A2,"0000"),4),LEFT(TEXT($A2,"000000"),4))</f>
        <v>0001</v>
      </c>
      <c r="G2" s="152" t="str">
        <f>$E2&amp;$F2</f>
        <v>900030001</v>
      </c>
      <c r="H2" s="153"/>
      <c r="K2" t="s">
        <v>810</v>
      </c>
      <c r="L2" s="168" t="s">
        <v>814</v>
      </c>
      <c r="M2" s="170" t="s">
        <v>816</v>
      </c>
      <c r="N2" s="168" t="s">
        <v>817</v>
      </c>
      <c r="O2" s="168" t="s">
        <v>819</v>
      </c>
      <c r="P2" s="160" t="s">
        <v>822</v>
      </c>
      <c r="Q2" s="168" t="s">
        <v>826</v>
      </c>
      <c r="R2" s="160" t="s">
        <v>829</v>
      </c>
      <c r="S2" s="168" t="s">
        <v>831</v>
      </c>
    </row>
    <row r="3" spans="1:19" x14ac:dyDescent="0.3">
      <c r="A3" s="155">
        <v>202</v>
      </c>
      <c r="B3" s="156" t="s">
        <v>752</v>
      </c>
      <c r="C3" s="156" t="s">
        <v>746</v>
      </c>
      <c r="D3" s="160" t="s">
        <v>124</v>
      </c>
      <c r="E3" s="157">
        <v>90003</v>
      </c>
      <c r="F3" s="158" t="str">
        <f t="shared" si="0"/>
        <v>0202</v>
      </c>
      <c r="G3" s="158" t="str">
        <f t="shared" ref="G3:G66" si="1">$E3&amp;$F3</f>
        <v>900030202</v>
      </c>
      <c r="H3" s="159">
        <v>900030298</v>
      </c>
      <c r="K3" t="s">
        <v>811</v>
      </c>
      <c r="L3" s="168" t="s">
        <v>815</v>
      </c>
      <c r="M3" s="170" t="s">
        <v>87</v>
      </c>
      <c r="N3" s="168" t="s">
        <v>818</v>
      </c>
      <c r="O3" s="168" t="s">
        <v>820</v>
      </c>
      <c r="P3" s="160" t="s">
        <v>823</v>
      </c>
      <c r="Q3" s="170" t="s">
        <v>827</v>
      </c>
      <c r="R3" s="160" t="s">
        <v>830</v>
      </c>
      <c r="S3" s="168" t="s">
        <v>832</v>
      </c>
    </row>
    <row r="4" spans="1:19" x14ac:dyDescent="0.3">
      <c r="A4" s="155">
        <v>203</v>
      </c>
      <c r="B4" s="156" t="s">
        <v>753</v>
      </c>
      <c r="C4" s="156" t="s">
        <v>746</v>
      </c>
      <c r="D4" s="160" t="s">
        <v>124</v>
      </c>
      <c r="E4" s="157">
        <v>90003</v>
      </c>
      <c r="F4" s="158" t="str">
        <f t="shared" si="0"/>
        <v>0203</v>
      </c>
      <c r="G4" s="158" t="str">
        <f t="shared" si="1"/>
        <v>900030203</v>
      </c>
      <c r="H4" s="159">
        <v>900030298</v>
      </c>
      <c r="K4" t="s">
        <v>812</v>
      </c>
      <c r="O4" s="168" t="s">
        <v>821</v>
      </c>
      <c r="P4" s="160" t="s">
        <v>824</v>
      </c>
      <c r="Q4" s="168" t="s">
        <v>828</v>
      </c>
    </row>
    <row r="5" spans="1:19" x14ac:dyDescent="0.3">
      <c r="A5" s="155">
        <v>204</v>
      </c>
      <c r="B5" s="156" t="s">
        <v>754</v>
      </c>
      <c r="C5" s="156" t="s">
        <v>746</v>
      </c>
      <c r="D5" s="160" t="s">
        <v>124</v>
      </c>
      <c r="E5" s="157">
        <v>90003</v>
      </c>
      <c r="F5" s="158" t="str">
        <f t="shared" si="0"/>
        <v>0204</v>
      </c>
      <c r="G5" s="158" t="str">
        <f t="shared" si="1"/>
        <v>900030204</v>
      </c>
      <c r="H5" s="159">
        <v>900030298</v>
      </c>
      <c r="K5" t="s">
        <v>813</v>
      </c>
      <c r="P5" s="165" t="s">
        <v>825</v>
      </c>
    </row>
    <row r="6" spans="1:19" x14ac:dyDescent="0.3">
      <c r="A6" s="155">
        <v>205</v>
      </c>
      <c r="B6" s="156" t="s">
        <v>755</v>
      </c>
      <c r="C6" s="156" t="s">
        <v>746</v>
      </c>
      <c r="D6" s="160" t="s">
        <v>124</v>
      </c>
      <c r="E6" s="157">
        <v>90003</v>
      </c>
      <c r="F6" s="158" t="str">
        <f t="shared" si="0"/>
        <v>0205</v>
      </c>
      <c r="G6" s="158" t="str">
        <f t="shared" si="1"/>
        <v>900030205</v>
      </c>
      <c r="H6" s="159">
        <v>900030298</v>
      </c>
    </row>
    <row r="7" spans="1:19" x14ac:dyDescent="0.3">
      <c r="A7" s="155">
        <v>206</v>
      </c>
      <c r="B7" s="161" t="s">
        <v>756</v>
      </c>
      <c r="C7" s="161" t="s">
        <v>746</v>
      </c>
      <c r="D7" s="162" t="s">
        <v>124</v>
      </c>
      <c r="E7" s="158">
        <v>90003</v>
      </c>
      <c r="F7" s="158" t="str">
        <f t="shared" si="0"/>
        <v>0206</v>
      </c>
      <c r="G7" s="158" t="str">
        <f t="shared" si="1"/>
        <v>900030206</v>
      </c>
      <c r="H7" s="155">
        <v>900030298</v>
      </c>
    </row>
    <row r="8" spans="1:19" x14ac:dyDescent="0.3">
      <c r="A8" s="155">
        <v>207</v>
      </c>
      <c r="B8" s="156" t="s">
        <v>757</v>
      </c>
      <c r="C8" s="156" t="s">
        <v>746</v>
      </c>
      <c r="D8" s="160" t="s">
        <v>124</v>
      </c>
      <c r="E8" s="157">
        <v>90003</v>
      </c>
      <c r="F8" s="158" t="str">
        <f t="shared" si="0"/>
        <v>0207</v>
      </c>
      <c r="G8" s="158" t="str">
        <f t="shared" si="1"/>
        <v>900030207</v>
      </c>
      <c r="H8" s="159">
        <v>900030298</v>
      </c>
    </row>
    <row r="9" spans="1:19" x14ac:dyDescent="0.3">
      <c r="A9" s="155">
        <v>208</v>
      </c>
      <c r="B9" s="156" t="s">
        <v>758</v>
      </c>
      <c r="C9" s="156" t="s">
        <v>746</v>
      </c>
      <c r="D9" s="160" t="s">
        <v>124</v>
      </c>
      <c r="E9" s="157">
        <v>90003</v>
      </c>
      <c r="F9" s="158" t="str">
        <f t="shared" si="0"/>
        <v>0208</v>
      </c>
      <c r="G9" s="158" t="str">
        <f t="shared" si="1"/>
        <v>900030208</v>
      </c>
      <c r="H9" s="159">
        <v>900030298</v>
      </c>
    </row>
    <row r="10" spans="1:19" x14ac:dyDescent="0.3">
      <c r="A10" s="155">
        <v>209</v>
      </c>
      <c r="B10" s="161" t="s">
        <v>759</v>
      </c>
      <c r="C10" s="161" t="s">
        <v>746</v>
      </c>
      <c r="D10" s="162" t="s">
        <v>124</v>
      </c>
      <c r="E10" s="158">
        <v>90003</v>
      </c>
      <c r="F10" s="158" t="str">
        <f t="shared" si="0"/>
        <v>0209</v>
      </c>
      <c r="G10" s="158" t="str">
        <f t="shared" si="1"/>
        <v>900030209</v>
      </c>
      <c r="H10" s="155">
        <v>900030298</v>
      </c>
    </row>
    <row r="11" spans="1:19" x14ac:dyDescent="0.3">
      <c r="A11" s="155">
        <v>210</v>
      </c>
      <c r="B11" s="156" t="s">
        <v>760</v>
      </c>
      <c r="C11" s="156" t="s">
        <v>746</v>
      </c>
      <c r="D11" s="160" t="s">
        <v>124</v>
      </c>
      <c r="E11" s="157">
        <v>90003</v>
      </c>
      <c r="F11" s="158" t="str">
        <f t="shared" si="0"/>
        <v>0210</v>
      </c>
      <c r="G11" s="158" t="str">
        <f t="shared" si="1"/>
        <v>900030210</v>
      </c>
      <c r="H11" s="159">
        <v>900030298</v>
      </c>
    </row>
    <row r="12" spans="1:19" x14ac:dyDescent="0.3">
      <c r="A12" s="155">
        <v>211</v>
      </c>
      <c r="B12" s="156" t="s">
        <v>761</v>
      </c>
      <c r="C12" s="156" t="s">
        <v>746</v>
      </c>
      <c r="D12" s="160" t="s">
        <v>124</v>
      </c>
      <c r="E12" s="157">
        <v>90003</v>
      </c>
      <c r="F12" s="158" t="str">
        <f t="shared" si="0"/>
        <v>0211</v>
      </c>
      <c r="G12" s="158" t="str">
        <f t="shared" si="1"/>
        <v>900030211</v>
      </c>
      <c r="H12" s="159">
        <v>900030298</v>
      </c>
    </row>
    <row r="13" spans="1:19" x14ac:dyDescent="0.3">
      <c r="A13" s="155">
        <v>213</v>
      </c>
      <c r="B13" s="156" t="s">
        <v>762</v>
      </c>
      <c r="C13" s="156" t="s">
        <v>746</v>
      </c>
      <c r="D13" s="160" t="s">
        <v>124</v>
      </c>
      <c r="E13" s="157">
        <v>90003</v>
      </c>
      <c r="F13" s="158" t="str">
        <f t="shared" si="0"/>
        <v>0213</v>
      </c>
      <c r="G13" s="158" t="str">
        <f t="shared" si="1"/>
        <v>900030213</v>
      </c>
      <c r="H13" s="159">
        <v>900030298</v>
      </c>
    </row>
    <row r="14" spans="1:19" x14ac:dyDescent="0.3">
      <c r="A14" s="155">
        <v>214</v>
      </c>
      <c r="B14" s="156" t="s">
        <v>763</v>
      </c>
      <c r="C14" s="156" t="s">
        <v>746</v>
      </c>
      <c r="D14" s="160" t="s">
        <v>124</v>
      </c>
      <c r="E14" s="157">
        <v>90003</v>
      </c>
      <c r="F14" s="158" t="str">
        <f t="shared" si="0"/>
        <v>0214</v>
      </c>
      <c r="G14" s="158" t="str">
        <f t="shared" si="1"/>
        <v>900030214</v>
      </c>
      <c r="H14" s="159">
        <v>900030298</v>
      </c>
    </row>
    <row r="15" spans="1:19" x14ac:dyDescent="0.3">
      <c r="A15" s="155">
        <v>215</v>
      </c>
      <c r="B15" s="156" t="s">
        <v>764</v>
      </c>
      <c r="C15" s="156" t="s">
        <v>746</v>
      </c>
      <c r="D15" s="160" t="s">
        <v>124</v>
      </c>
      <c r="E15" s="157">
        <v>90003</v>
      </c>
      <c r="F15" s="158" t="str">
        <f t="shared" si="0"/>
        <v>0215</v>
      </c>
      <c r="G15" s="158" t="str">
        <f t="shared" si="1"/>
        <v>900030215</v>
      </c>
      <c r="H15" s="159">
        <v>900030298</v>
      </c>
    </row>
    <row r="16" spans="1:19" x14ac:dyDescent="0.3">
      <c r="A16" s="155">
        <v>216</v>
      </c>
      <c r="B16" s="156" t="s">
        <v>765</v>
      </c>
      <c r="C16" s="156" t="s">
        <v>746</v>
      </c>
      <c r="D16" s="160" t="s">
        <v>124</v>
      </c>
      <c r="E16" s="157">
        <v>90003</v>
      </c>
      <c r="F16" s="158" t="str">
        <f t="shared" si="0"/>
        <v>0216</v>
      </c>
      <c r="G16" s="158" t="str">
        <f t="shared" si="1"/>
        <v>900030216</v>
      </c>
      <c r="H16" s="159">
        <v>900030298</v>
      </c>
    </row>
    <row r="17" spans="1:8" x14ac:dyDescent="0.3">
      <c r="A17" s="155">
        <v>217</v>
      </c>
      <c r="B17" s="156" t="s">
        <v>766</v>
      </c>
      <c r="C17" s="156" t="s">
        <v>746</v>
      </c>
      <c r="D17" s="160" t="s">
        <v>124</v>
      </c>
      <c r="E17" s="157">
        <v>90003</v>
      </c>
      <c r="F17" s="158" t="str">
        <f t="shared" si="0"/>
        <v>0217</v>
      </c>
      <c r="G17" s="158" t="str">
        <f t="shared" si="1"/>
        <v>900030217</v>
      </c>
      <c r="H17" s="159">
        <v>900030298</v>
      </c>
    </row>
    <row r="18" spans="1:8" x14ac:dyDescent="0.3">
      <c r="A18" s="155">
        <v>218</v>
      </c>
      <c r="B18" s="156" t="s">
        <v>767</v>
      </c>
      <c r="C18" s="156" t="s">
        <v>746</v>
      </c>
      <c r="D18" s="160" t="s">
        <v>124</v>
      </c>
      <c r="E18" s="157">
        <v>90003</v>
      </c>
      <c r="F18" s="158" t="str">
        <f t="shared" si="0"/>
        <v>0218</v>
      </c>
      <c r="G18" s="158" t="str">
        <f t="shared" si="1"/>
        <v>900030218</v>
      </c>
      <c r="H18" s="159">
        <v>900030298</v>
      </c>
    </row>
    <row r="19" spans="1:8" x14ac:dyDescent="0.3">
      <c r="A19" s="155">
        <v>219</v>
      </c>
      <c r="B19" s="156" t="s">
        <v>768</v>
      </c>
      <c r="C19" s="156" t="s">
        <v>746</v>
      </c>
      <c r="D19" s="160" t="s">
        <v>124</v>
      </c>
      <c r="E19" s="157">
        <v>90003</v>
      </c>
      <c r="F19" s="158" t="str">
        <f t="shared" si="0"/>
        <v>0219</v>
      </c>
      <c r="G19" s="158" t="str">
        <f t="shared" si="1"/>
        <v>900030219</v>
      </c>
      <c r="H19" s="159">
        <v>900030298</v>
      </c>
    </row>
    <row r="20" spans="1:8" x14ac:dyDescent="0.3">
      <c r="A20" s="155">
        <v>220</v>
      </c>
      <c r="B20" s="156" t="s">
        <v>769</v>
      </c>
      <c r="C20" s="156" t="s">
        <v>746</v>
      </c>
      <c r="D20" s="160" t="s">
        <v>124</v>
      </c>
      <c r="E20" s="157">
        <v>90003</v>
      </c>
      <c r="F20" s="158" t="str">
        <f t="shared" si="0"/>
        <v>0220</v>
      </c>
      <c r="G20" s="158" t="str">
        <f t="shared" si="1"/>
        <v>900030220</v>
      </c>
      <c r="H20" s="159">
        <v>900030298</v>
      </c>
    </row>
    <row r="21" spans="1:8" x14ac:dyDescent="0.3">
      <c r="A21" s="155">
        <v>221</v>
      </c>
      <c r="B21" s="156" t="s">
        <v>770</v>
      </c>
      <c r="C21" s="156" t="s">
        <v>746</v>
      </c>
      <c r="D21" s="160" t="s">
        <v>124</v>
      </c>
      <c r="E21" s="157">
        <v>90003</v>
      </c>
      <c r="F21" s="158" t="str">
        <f t="shared" si="0"/>
        <v>0221</v>
      </c>
      <c r="G21" s="158" t="str">
        <f t="shared" si="1"/>
        <v>900030221</v>
      </c>
      <c r="H21" s="159">
        <v>900030298</v>
      </c>
    </row>
    <row r="22" spans="1:8" x14ac:dyDescent="0.3">
      <c r="A22" s="155">
        <v>222</v>
      </c>
      <c r="B22" s="156" t="s">
        <v>771</v>
      </c>
      <c r="C22" s="156" t="s">
        <v>746</v>
      </c>
      <c r="D22" s="160" t="s">
        <v>124</v>
      </c>
      <c r="E22" s="157">
        <v>90003</v>
      </c>
      <c r="F22" s="158" t="str">
        <f t="shared" si="0"/>
        <v>0222</v>
      </c>
      <c r="G22" s="158" t="str">
        <f t="shared" si="1"/>
        <v>900030222</v>
      </c>
      <c r="H22" s="159">
        <v>900030298</v>
      </c>
    </row>
    <row r="23" spans="1:8" x14ac:dyDescent="0.3">
      <c r="A23" s="155">
        <v>223</v>
      </c>
      <c r="B23" s="156" t="s">
        <v>772</v>
      </c>
      <c r="C23" s="156" t="s">
        <v>746</v>
      </c>
      <c r="D23" s="160" t="s">
        <v>124</v>
      </c>
      <c r="E23" s="157">
        <v>90003</v>
      </c>
      <c r="F23" s="158" t="str">
        <f t="shared" si="0"/>
        <v>0223</v>
      </c>
      <c r="G23" s="158" t="str">
        <f t="shared" si="1"/>
        <v>900030223</v>
      </c>
      <c r="H23" s="159">
        <v>900030298</v>
      </c>
    </row>
    <row r="24" spans="1:8" x14ac:dyDescent="0.3">
      <c r="A24" s="155">
        <v>224</v>
      </c>
      <c r="B24" s="161" t="s">
        <v>773</v>
      </c>
      <c r="C24" s="161" t="s">
        <v>746</v>
      </c>
      <c r="D24" s="162" t="s">
        <v>124</v>
      </c>
      <c r="E24" s="158">
        <v>90003</v>
      </c>
      <c r="F24" s="158" t="str">
        <f t="shared" si="0"/>
        <v>0224</v>
      </c>
      <c r="G24" s="158" t="str">
        <f t="shared" si="1"/>
        <v>900030224</v>
      </c>
      <c r="H24" s="155">
        <v>900030298</v>
      </c>
    </row>
    <row r="25" spans="1:8" x14ac:dyDescent="0.3">
      <c r="A25" s="155">
        <v>225</v>
      </c>
      <c r="B25" s="156" t="s">
        <v>774</v>
      </c>
      <c r="C25" s="156" t="s">
        <v>746</v>
      </c>
      <c r="D25" s="160" t="s">
        <v>124</v>
      </c>
      <c r="E25" s="157">
        <v>90003</v>
      </c>
      <c r="F25" s="158" t="str">
        <f t="shared" si="0"/>
        <v>0225</v>
      </c>
      <c r="G25" s="158" t="str">
        <f t="shared" si="1"/>
        <v>900030225</v>
      </c>
      <c r="H25" s="159">
        <v>900030298</v>
      </c>
    </row>
    <row r="26" spans="1:8" x14ac:dyDescent="0.3">
      <c r="A26" s="155">
        <v>226</v>
      </c>
      <c r="B26" s="156" t="s">
        <v>775</v>
      </c>
      <c r="C26" s="156" t="s">
        <v>746</v>
      </c>
      <c r="D26" s="160" t="s">
        <v>124</v>
      </c>
      <c r="E26" s="157">
        <v>90003</v>
      </c>
      <c r="F26" s="158" t="str">
        <f t="shared" si="0"/>
        <v>0226</v>
      </c>
      <c r="G26" s="158" t="str">
        <f t="shared" si="1"/>
        <v>900030226</v>
      </c>
      <c r="H26" s="159">
        <v>900030298</v>
      </c>
    </row>
    <row r="27" spans="1:8" x14ac:dyDescent="0.3">
      <c r="A27" s="155">
        <v>227</v>
      </c>
      <c r="B27" s="156" t="s">
        <v>776</v>
      </c>
      <c r="C27" s="156" t="s">
        <v>746</v>
      </c>
      <c r="D27" s="160" t="s">
        <v>124</v>
      </c>
      <c r="E27" s="157">
        <v>90003</v>
      </c>
      <c r="F27" s="158" t="str">
        <f t="shared" si="0"/>
        <v>0227</v>
      </c>
      <c r="G27" s="158" t="str">
        <f t="shared" si="1"/>
        <v>900030227</v>
      </c>
      <c r="H27" s="159">
        <v>900030298</v>
      </c>
    </row>
    <row r="28" spans="1:8" x14ac:dyDescent="0.3">
      <c r="A28" s="155">
        <v>228</v>
      </c>
      <c r="B28" s="156" t="s">
        <v>777</v>
      </c>
      <c r="C28" s="156" t="s">
        <v>746</v>
      </c>
      <c r="D28" s="160" t="s">
        <v>124</v>
      </c>
      <c r="E28" s="157">
        <v>90003</v>
      </c>
      <c r="F28" s="158" t="str">
        <f t="shared" si="0"/>
        <v>0228</v>
      </c>
      <c r="G28" s="158" t="str">
        <f t="shared" si="1"/>
        <v>900030228</v>
      </c>
      <c r="H28" s="159">
        <v>900030298</v>
      </c>
    </row>
    <row r="29" spans="1:8" x14ac:dyDescent="0.3">
      <c r="A29" s="155">
        <v>229</v>
      </c>
      <c r="B29" s="156" t="s">
        <v>778</v>
      </c>
      <c r="C29" s="156" t="s">
        <v>746</v>
      </c>
      <c r="D29" s="160" t="s">
        <v>124</v>
      </c>
      <c r="E29" s="157">
        <v>90003</v>
      </c>
      <c r="F29" s="158" t="str">
        <f t="shared" si="0"/>
        <v>0229</v>
      </c>
      <c r="G29" s="158" t="str">
        <f t="shared" si="1"/>
        <v>900030229</v>
      </c>
      <c r="H29" s="159">
        <v>900030298</v>
      </c>
    </row>
    <row r="30" spans="1:8" x14ac:dyDescent="0.3">
      <c r="A30" s="155">
        <v>230</v>
      </c>
      <c r="B30" s="161" t="s">
        <v>779</v>
      </c>
      <c r="C30" s="161" t="s">
        <v>746</v>
      </c>
      <c r="D30" s="162" t="s">
        <v>124</v>
      </c>
      <c r="E30" s="158">
        <v>90003</v>
      </c>
      <c r="F30" s="158" t="str">
        <f t="shared" si="0"/>
        <v>0230</v>
      </c>
      <c r="G30" s="158" t="str">
        <f t="shared" si="1"/>
        <v>900030230</v>
      </c>
      <c r="H30" s="155">
        <v>900030298</v>
      </c>
    </row>
    <row r="31" spans="1:8" x14ac:dyDescent="0.3">
      <c r="A31" s="155">
        <v>231</v>
      </c>
      <c r="B31" s="156" t="s">
        <v>780</v>
      </c>
      <c r="C31" s="156" t="s">
        <v>746</v>
      </c>
      <c r="D31" s="160" t="s">
        <v>124</v>
      </c>
      <c r="E31" s="157">
        <v>90003</v>
      </c>
      <c r="F31" s="158" t="str">
        <f t="shared" si="0"/>
        <v>0231</v>
      </c>
      <c r="G31" s="158" t="str">
        <f t="shared" si="1"/>
        <v>900030231</v>
      </c>
      <c r="H31" s="159">
        <v>900030298</v>
      </c>
    </row>
    <row r="32" spans="1:8" x14ac:dyDescent="0.3">
      <c r="A32" s="155">
        <v>232</v>
      </c>
      <c r="B32" s="156" t="s">
        <v>781</v>
      </c>
      <c r="C32" s="156" t="s">
        <v>746</v>
      </c>
      <c r="D32" s="160" t="s">
        <v>124</v>
      </c>
      <c r="E32" s="157">
        <v>90003</v>
      </c>
      <c r="F32" s="158" t="str">
        <f t="shared" si="0"/>
        <v>0232</v>
      </c>
      <c r="G32" s="158" t="str">
        <f t="shared" si="1"/>
        <v>900030232</v>
      </c>
      <c r="H32" s="159">
        <v>900030298</v>
      </c>
    </row>
    <row r="33" spans="1:8" x14ac:dyDescent="0.3">
      <c r="A33" s="155">
        <v>233</v>
      </c>
      <c r="B33" s="156" t="s">
        <v>782</v>
      </c>
      <c r="C33" s="156" t="s">
        <v>746</v>
      </c>
      <c r="D33" s="160" t="s">
        <v>124</v>
      </c>
      <c r="E33" s="157">
        <v>90003</v>
      </c>
      <c r="F33" s="158" t="str">
        <f t="shared" si="0"/>
        <v>0233</v>
      </c>
      <c r="G33" s="158" t="str">
        <f t="shared" si="1"/>
        <v>900030233</v>
      </c>
      <c r="H33" s="159">
        <v>900030298</v>
      </c>
    </row>
    <row r="34" spans="1:8" x14ac:dyDescent="0.3">
      <c r="A34" s="155">
        <v>234</v>
      </c>
      <c r="B34" s="161" t="s">
        <v>783</v>
      </c>
      <c r="C34" s="161" t="s">
        <v>746</v>
      </c>
      <c r="D34" s="162" t="s">
        <v>124</v>
      </c>
      <c r="E34" s="158">
        <v>90003</v>
      </c>
      <c r="F34" s="158" t="str">
        <f t="shared" si="0"/>
        <v>0234</v>
      </c>
      <c r="G34" s="158" t="str">
        <f t="shared" si="1"/>
        <v>900030234</v>
      </c>
      <c r="H34" s="155">
        <v>900030298</v>
      </c>
    </row>
    <row r="35" spans="1:8" x14ac:dyDescent="0.3">
      <c r="A35" s="155">
        <v>235</v>
      </c>
      <c r="B35" s="156" t="s">
        <v>784</v>
      </c>
      <c r="C35" s="156" t="s">
        <v>746</v>
      </c>
      <c r="D35" s="160" t="s">
        <v>124</v>
      </c>
      <c r="E35" s="157">
        <v>90003</v>
      </c>
      <c r="F35" s="158" t="str">
        <f t="shared" si="0"/>
        <v>0235</v>
      </c>
      <c r="G35" s="158" t="str">
        <f t="shared" si="1"/>
        <v>900030235</v>
      </c>
      <c r="H35" s="159">
        <v>900030298</v>
      </c>
    </row>
    <row r="36" spans="1:8" x14ac:dyDescent="0.3">
      <c r="A36" s="155">
        <v>236</v>
      </c>
      <c r="B36" s="156" t="s">
        <v>785</v>
      </c>
      <c r="C36" s="156" t="s">
        <v>746</v>
      </c>
      <c r="D36" s="160" t="s">
        <v>124</v>
      </c>
      <c r="E36" s="157">
        <v>90003</v>
      </c>
      <c r="F36" s="158" t="str">
        <f t="shared" si="0"/>
        <v>0236</v>
      </c>
      <c r="G36" s="158" t="str">
        <f t="shared" si="1"/>
        <v>900030236</v>
      </c>
      <c r="H36" s="159">
        <v>900030298</v>
      </c>
    </row>
    <row r="37" spans="1:8" x14ac:dyDescent="0.3">
      <c r="A37" s="155">
        <v>237</v>
      </c>
      <c r="B37" s="156" t="s">
        <v>786</v>
      </c>
      <c r="C37" s="156" t="s">
        <v>746</v>
      </c>
      <c r="D37" s="160" t="s">
        <v>124</v>
      </c>
      <c r="E37" s="157">
        <v>90003</v>
      </c>
      <c r="F37" s="158" t="str">
        <f t="shared" si="0"/>
        <v>0237</v>
      </c>
      <c r="G37" s="158" t="str">
        <f t="shared" si="1"/>
        <v>900030237</v>
      </c>
      <c r="H37" s="159">
        <v>900030298</v>
      </c>
    </row>
    <row r="38" spans="1:8" x14ac:dyDescent="0.3">
      <c r="A38" s="155">
        <v>298</v>
      </c>
      <c r="B38" s="163" t="s">
        <v>125</v>
      </c>
      <c r="C38" s="163" t="s">
        <v>746</v>
      </c>
      <c r="D38" s="162" t="s">
        <v>124</v>
      </c>
      <c r="E38" s="158">
        <v>90003</v>
      </c>
      <c r="F38" s="158" t="str">
        <f t="shared" si="0"/>
        <v>0298</v>
      </c>
      <c r="G38" s="158" t="str">
        <f t="shared" si="1"/>
        <v>900030298</v>
      </c>
      <c r="H38" s="155">
        <v>900030298</v>
      </c>
    </row>
    <row r="39" spans="1:8" x14ac:dyDescent="0.3">
      <c r="A39" s="155">
        <v>1098</v>
      </c>
      <c r="B39" s="164" t="s">
        <v>126</v>
      </c>
      <c r="C39" s="164" t="s">
        <v>746</v>
      </c>
      <c r="D39" s="160" t="s">
        <v>127</v>
      </c>
      <c r="E39" s="157">
        <v>90003</v>
      </c>
      <c r="F39" s="158" t="str">
        <f t="shared" si="0"/>
        <v>1098</v>
      </c>
      <c r="G39" s="158" t="str">
        <f t="shared" si="1"/>
        <v>900031098</v>
      </c>
      <c r="H39" s="157">
        <v>900031098</v>
      </c>
    </row>
    <row r="40" spans="1:8" x14ac:dyDescent="0.3">
      <c r="A40" s="155">
        <v>3402</v>
      </c>
      <c r="B40" s="156" t="s">
        <v>833</v>
      </c>
      <c r="C40" s="156" t="s">
        <v>746</v>
      </c>
      <c r="D40" s="160" t="s">
        <v>127</v>
      </c>
      <c r="E40" s="157">
        <v>90003</v>
      </c>
      <c r="F40" s="158" t="str">
        <f t="shared" si="0"/>
        <v>3402</v>
      </c>
      <c r="G40" s="158" t="str">
        <f t="shared" si="1"/>
        <v>900033402</v>
      </c>
      <c r="H40" s="157">
        <v>900031098</v>
      </c>
    </row>
    <row r="41" spans="1:8" x14ac:dyDescent="0.3">
      <c r="A41" s="155">
        <v>3403</v>
      </c>
      <c r="B41" s="156" t="s">
        <v>1207</v>
      </c>
      <c r="C41" s="156" t="s">
        <v>746</v>
      </c>
      <c r="D41" s="160" t="s">
        <v>127</v>
      </c>
      <c r="E41" s="157">
        <v>90003</v>
      </c>
      <c r="F41" s="158" t="str">
        <f t="shared" si="0"/>
        <v>3403</v>
      </c>
      <c r="G41" s="158" t="str">
        <f t="shared" si="1"/>
        <v>900033403</v>
      </c>
      <c r="H41" s="157">
        <v>900031098</v>
      </c>
    </row>
    <row r="42" spans="1:8" x14ac:dyDescent="0.3">
      <c r="A42" s="155">
        <v>3404</v>
      </c>
      <c r="B42" s="156" t="s">
        <v>1208</v>
      </c>
      <c r="C42" s="156" t="s">
        <v>746</v>
      </c>
      <c r="D42" s="160" t="s">
        <v>127</v>
      </c>
      <c r="E42" s="157">
        <v>90003</v>
      </c>
      <c r="F42" s="158" t="str">
        <f t="shared" si="0"/>
        <v>3404</v>
      </c>
      <c r="G42" s="158" t="str">
        <f t="shared" si="1"/>
        <v>900033404</v>
      </c>
      <c r="H42" s="157">
        <v>900031098</v>
      </c>
    </row>
    <row r="43" spans="1:8" x14ac:dyDescent="0.3">
      <c r="A43" s="155">
        <v>3405</v>
      </c>
      <c r="B43" s="156" t="s">
        <v>839</v>
      </c>
      <c r="C43" s="156" t="s">
        <v>746</v>
      </c>
      <c r="D43" s="160" t="s">
        <v>127</v>
      </c>
      <c r="E43" s="157">
        <v>90003</v>
      </c>
      <c r="F43" s="158" t="str">
        <f t="shared" si="0"/>
        <v>3405</v>
      </c>
      <c r="G43" s="158" t="str">
        <f t="shared" si="1"/>
        <v>900033405</v>
      </c>
      <c r="H43" s="157">
        <v>900031098</v>
      </c>
    </row>
    <row r="44" spans="1:8" x14ac:dyDescent="0.3">
      <c r="A44" s="155">
        <v>3406</v>
      </c>
      <c r="B44" s="156" t="s">
        <v>842</v>
      </c>
      <c r="C44" s="156" t="s">
        <v>746</v>
      </c>
      <c r="D44" s="160" t="s">
        <v>127</v>
      </c>
      <c r="E44" s="157">
        <v>90003</v>
      </c>
      <c r="F44" s="158" t="str">
        <f t="shared" si="0"/>
        <v>3406</v>
      </c>
      <c r="G44" s="158" t="str">
        <f t="shared" si="1"/>
        <v>900033406</v>
      </c>
      <c r="H44" s="157">
        <v>900031098</v>
      </c>
    </row>
    <row r="45" spans="1:8" x14ac:dyDescent="0.3">
      <c r="A45" s="155">
        <v>3407</v>
      </c>
      <c r="B45" s="156" t="s">
        <v>845</v>
      </c>
      <c r="C45" s="156" t="s">
        <v>746</v>
      </c>
      <c r="D45" s="160" t="s">
        <v>127</v>
      </c>
      <c r="E45" s="157">
        <v>90003</v>
      </c>
      <c r="F45" s="158" t="str">
        <f t="shared" si="0"/>
        <v>3407</v>
      </c>
      <c r="G45" s="158" t="str">
        <f t="shared" si="1"/>
        <v>900033407</v>
      </c>
      <c r="H45" s="157">
        <v>900031098</v>
      </c>
    </row>
    <row r="46" spans="1:8" x14ac:dyDescent="0.3">
      <c r="A46" s="155">
        <v>3408</v>
      </c>
      <c r="B46" s="156" t="s">
        <v>848</v>
      </c>
      <c r="C46" s="156" t="s">
        <v>746</v>
      </c>
      <c r="D46" s="160" t="s">
        <v>127</v>
      </c>
      <c r="E46" s="157">
        <v>90003</v>
      </c>
      <c r="F46" s="158" t="str">
        <f t="shared" si="0"/>
        <v>3408</v>
      </c>
      <c r="G46" s="158" t="str">
        <f t="shared" si="1"/>
        <v>900033408</v>
      </c>
      <c r="H46" s="157">
        <v>900031098</v>
      </c>
    </row>
    <row r="47" spans="1:8" x14ac:dyDescent="0.3">
      <c r="A47" s="155">
        <v>3409</v>
      </c>
      <c r="B47" s="156" t="s">
        <v>851</v>
      </c>
      <c r="C47" s="156" t="s">
        <v>746</v>
      </c>
      <c r="D47" s="160" t="s">
        <v>127</v>
      </c>
      <c r="E47" s="157">
        <v>90003</v>
      </c>
      <c r="F47" s="158" t="str">
        <f t="shared" si="0"/>
        <v>3409</v>
      </c>
      <c r="G47" s="158" t="str">
        <f t="shared" si="1"/>
        <v>900033409</v>
      </c>
      <c r="H47" s="157">
        <v>900031098</v>
      </c>
    </row>
    <row r="48" spans="1:8" x14ac:dyDescent="0.3">
      <c r="A48" s="155">
        <v>3411</v>
      </c>
      <c r="B48" s="156" t="s">
        <v>854</v>
      </c>
      <c r="C48" s="156" t="s">
        <v>746</v>
      </c>
      <c r="D48" s="160" t="s">
        <v>127</v>
      </c>
      <c r="E48" s="157">
        <v>90003</v>
      </c>
      <c r="F48" s="158" t="str">
        <f t="shared" si="0"/>
        <v>3411</v>
      </c>
      <c r="G48" s="158" t="str">
        <f t="shared" si="1"/>
        <v>900033411</v>
      </c>
      <c r="H48" s="157">
        <v>900031098</v>
      </c>
    </row>
    <row r="49" spans="1:8" x14ac:dyDescent="0.3">
      <c r="A49" s="155">
        <v>3412</v>
      </c>
      <c r="B49" s="156" t="s">
        <v>857</v>
      </c>
      <c r="C49" s="156" t="s">
        <v>746</v>
      </c>
      <c r="D49" s="160" t="s">
        <v>127</v>
      </c>
      <c r="E49" s="157">
        <v>90003</v>
      </c>
      <c r="F49" s="158" t="str">
        <f t="shared" si="0"/>
        <v>3412</v>
      </c>
      <c r="G49" s="158" t="str">
        <f t="shared" si="1"/>
        <v>900033412</v>
      </c>
      <c r="H49" s="157">
        <v>900031098</v>
      </c>
    </row>
    <row r="50" spans="1:8" x14ac:dyDescent="0.3">
      <c r="A50" s="155">
        <v>3413</v>
      </c>
      <c r="B50" s="156" t="s">
        <v>860</v>
      </c>
      <c r="C50" s="156" t="s">
        <v>746</v>
      </c>
      <c r="D50" s="160" t="s">
        <v>127</v>
      </c>
      <c r="E50" s="157">
        <v>90003</v>
      </c>
      <c r="F50" s="158" t="str">
        <f t="shared" si="0"/>
        <v>3413</v>
      </c>
      <c r="G50" s="158" t="str">
        <f t="shared" si="1"/>
        <v>900033413</v>
      </c>
      <c r="H50" s="157">
        <v>900031098</v>
      </c>
    </row>
    <row r="51" spans="1:8" x14ac:dyDescent="0.3">
      <c r="A51" s="155">
        <v>3414</v>
      </c>
      <c r="B51" s="156" t="s">
        <v>1209</v>
      </c>
      <c r="C51" s="156" t="s">
        <v>746</v>
      </c>
      <c r="D51" s="160" t="s">
        <v>127</v>
      </c>
      <c r="E51" s="157">
        <v>90003</v>
      </c>
      <c r="F51" s="158" t="str">
        <f t="shared" si="0"/>
        <v>3414</v>
      </c>
      <c r="G51" s="158" t="str">
        <f t="shared" si="1"/>
        <v>900033414</v>
      </c>
      <c r="H51" s="157">
        <v>900031098</v>
      </c>
    </row>
    <row r="52" spans="1:8" x14ac:dyDescent="0.3">
      <c r="A52" s="155">
        <v>3415</v>
      </c>
      <c r="B52" s="156" t="s">
        <v>1210</v>
      </c>
      <c r="C52" s="156" t="s">
        <v>746</v>
      </c>
      <c r="D52" s="160" t="s">
        <v>127</v>
      </c>
      <c r="E52" s="157">
        <v>90003</v>
      </c>
      <c r="F52" s="158" t="str">
        <f t="shared" si="0"/>
        <v>3415</v>
      </c>
      <c r="G52" s="158" t="str">
        <f t="shared" si="1"/>
        <v>900033415</v>
      </c>
      <c r="H52" s="157">
        <v>900031098</v>
      </c>
    </row>
    <row r="53" spans="1:8" x14ac:dyDescent="0.3">
      <c r="A53" s="155">
        <v>3416</v>
      </c>
      <c r="B53" s="156" t="s">
        <v>866</v>
      </c>
      <c r="C53" s="156" t="s">
        <v>746</v>
      </c>
      <c r="D53" s="160" t="s">
        <v>127</v>
      </c>
      <c r="E53" s="157">
        <v>90003</v>
      </c>
      <c r="F53" s="158" t="str">
        <f t="shared" si="0"/>
        <v>3416</v>
      </c>
      <c r="G53" s="158" t="str">
        <f t="shared" si="1"/>
        <v>900033416</v>
      </c>
      <c r="H53" s="157">
        <v>900031098</v>
      </c>
    </row>
    <row r="54" spans="1:8" x14ac:dyDescent="0.3">
      <c r="A54" s="155">
        <v>3417</v>
      </c>
      <c r="B54" s="156" t="s">
        <v>869</v>
      </c>
      <c r="C54" s="156" t="s">
        <v>746</v>
      </c>
      <c r="D54" s="160" t="s">
        <v>127</v>
      </c>
      <c r="E54" s="157">
        <v>90003</v>
      </c>
      <c r="F54" s="158" t="str">
        <f t="shared" si="0"/>
        <v>3417</v>
      </c>
      <c r="G54" s="158" t="str">
        <f t="shared" si="1"/>
        <v>900033417</v>
      </c>
      <c r="H54" s="157">
        <v>900031098</v>
      </c>
    </row>
    <row r="55" spans="1:8" x14ac:dyDescent="0.3">
      <c r="A55" s="155">
        <v>3418</v>
      </c>
      <c r="B55" s="156" t="s">
        <v>872</v>
      </c>
      <c r="C55" s="156" t="s">
        <v>746</v>
      </c>
      <c r="D55" s="160" t="s">
        <v>127</v>
      </c>
      <c r="E55" s="157">
        <v>90003</v>
      </c>
      <c r="F55" s="158" t="str">
        <f t="shared" si="0"/>
        <v>3418</v>
      </c>
      <c r="G55" s="158" t="str">
        <f t="shared" si="1"/>
        <v>900033418</v>
      </c>
      <c r="H55" s="157">
        <v>900031098</v>
      </c>
    </row>
    <row r="56" spans="1:8" x14ac:dyDescent="0.3">
      <c r="A56" s="155">
        <v>3419</v>
      </c>
      <c r="B56" s="156" t="s">
        <v>875</v>
      </c>
      <c r="C56" s="156" t="s">
        <v>746</v>
      </c>
      <c r="D56" s="160" t="s">
        <v>127</v>
      </c>
      <c r="E56" s="157">
        <v>90003</v>
      </c>
      <c r="F56" s="158" t="str">
        <f t="shared" si="0"/>
        <v>3419</v>
      </c>
      <c r="G56" s="158" t="str">
        <f t="shared" si="1"/>
        <v>900033419</v>
      </c>
      <c r="H56" s="157">
        <v>900031098</v>
      </c>
    </row>
    <row r="57" spans="1:8" x14ac:dyDescent="0.3">
      <c r="A57" s="155">
        <v>3421</v>
      </c>
      <c r="B57" s="156" t="s">
        <v>878</v>
      </c>
      <c r="C57" s="156" t="s">
        <v>746</v>
      </c>
      <c r="D57" s="160" t="s">
        <v>127</v>
      </c>
      <c r="E57" s="157">
        <v>90003</v>
      </c>
      <c r="F57" s="158" t="str">
        <f t="shared" si="0"/>
        <v>3421</v>
      </c>
      <c r="G57" s="158" t="str">
        <f t="shared" si="1"/>
        <v>900033421</v>
      </c>
      <c r="H57" s="157">
        <v>900031098</v>
      </c>
    </row>
    <row r="58" spans="1:8" x14ac:dyDescent="0.3">
      <c r="A58" s="155">
        <v>3422</v>
      </c>
      <c r="B58" s="156" t="s">
        <v>881</v>
      </c>
      <c r="C58" s="156" t="s">
        <v>746</v>
      </c>
      <c r="D58" s="160" t="s">
        <v>127</v>
      </c>
      <c r="E58" s="157">
        <v>90003</v>
      </c>
      <c r="F58" s="158" t="str">
        <f t="shared" si="0"/>
        <v>3422</v>
      </c>
      <c r="G58" s="158" t="str">
        <f t="shared" si="1"/>
        <v>900033422</v>
      </c>
      <c r="H58" s="157">
        <v>900031098</v>
      </c>
    </row>
    <row r="59" spans="1:8" x14ac:dyDescent="0.3">
      <c r="A59" s="155">
        <v>3423</v>
      </c>
      <c r="B59" s="156" t="s">
        <v>884</v>
      </c>
      <c r="C59" s="156" t="s">
        <v>746</v>
      </c>
      <c r="D59" s="160" t="s">
        <v>127</v>
      </c>
      <c r="E59" s="157">
        <v>90003</v>
      </c>
      <c r="F59" s="158" t="str">
        <f t="shared" si="0"/>
        <v>3423</v>
      </c>
      <c r="G59" s="158" t="str">
        <f t="shared" si="1"/>
        <v>900033423</v>
      </c>
      <c r="H59" s="157">
        <v>900031098</v>
      </c>
    </row>
    <row r="60" spans="1:8" x14ac:dyDescent="0.3">
      <c r="A60" s="155">
        <v>3424</v>
      </c>
      <c r="B60" s="156" t="s">
        <v>887</v>
      </c>
      <c r="C60" s="156" t="s">
        <v>746</v>
      </c>
      <c r="D60" s="160" t="s">
        <v>127</v>
      </c>
      <c r="E60" s="157">
        <v>90003</v>
      </c>
      <c r="F60" s="158" t="str">
        <f t="shared" si="0"/>
        <v>3424</v>
      </c>
      <c r="G60" s="158" t="str">
        <f t="shared" si="1"/>
        <v>900033424</v>
      </c>
      <c r="H60" s="157">
        <v>900031098</v>
      </c>
    </row>
    <row r="61" spans="1:8" x14ac:dyDescent="0.3">
      <c r="A61" s="155">
        <v>3425</v>
      </c>
      <c r="B61" s="156" t="s">
        <v>889</v>
      </c>
      <c r="C61" s="156" t="s">
        <v>746</v>
      </c>
      <c r="D61" s="160" t="s">
        <v>127</v>
      </c>
      <c r="E61" s="157">
        <v>90003</v>
      </c>
      <c r="F61" s="158" t="str">
        <f t="shared" si="0"/>
        <v>3425</v>
      </c>
      <c r="G61" s="158" t="str">
        <f t="shared" si="1"/>
        <v>900033425</v>
      </c>
      <c r="H61" s="157">
        <v>900031098</v>
      </c>
    </row>
    <row r="62" spans="1:8" x14ac:dyDescent="0.3">
      <c r="A62" s="155">
        <v>3427</v>
      </c>
      <c r="B62" s="156" t="s">
        <v>891</v>
      </c>
      <c r="C62" s="156" t="s">
        <v>746</v>
      </c>
      <c r="D62" s="160" t="s">
        <v>127</v>
      </c>
      <c r="E62" s="157">
        <v>90003</v>
      </c>
      <c r="F62" s="158" t="str">
        <f t="shared" si="0"/>
        <v>3427</v>
      </c>
      <c r="G62" s="158" t="str">
        <f t="shared" si="1"/>
        <v>900033427</v>
      </c>
      <c r="H62" s="157">
        <v>900031098</v>
      </c>
    </row>
    <row r="63" spans="1:8" x14ac:dyDescent="0.3">
      <c r="A63" s="155">
        <v>3802</v>
      </c>
      <c r="B63" s="156" t="s">
        <v>834</v>
      </c>
      <c r="C63" s="156" t="s">
        <v>746</v>
      </c>
      <c r="D63" s="165" t="s">
        <v>128</v>
      </c>
      <c r="E63" s="157">
        <v>90003</v>
      </c>
      <c r="F63" s="158" t="str">
        <f t="shared" si="0"/>
        <v>3802</v>
      </c>
      <c r="G63" s="158" t="str">
        <f t="shared" si="1"/>
        <v>900033802</v>
      </c>
      <c r="H63" s="157">
        <v>900033898</v>
      </c>
    </row>
    <row r="64" spans="1:8" x14ac:dyDescent="0.3">
      <c r="A64" s="155">
        <v>3804</v>
      </c>
      <c r="B64" s="156" t="s">
        <v>836</v>
      </c>
      <c r="C64" s="156" t="s">
        <v>746</v>
      </c>
      <c r="D64" s="165" t="s">
        <v>128</v>
      </c>
      <c r="E64" s="157">
        <v>90003</v>
      </c>
      <c r="F64" s="158" t="str">
        <f t="shared" si="0"/>
        <v>3804</v>
      </c>
      <c r="G64" s="158" t="str">
        <f t="shared" si="1"/>
        <v>900033804</v>
      </c>
      <c r="H64" s="157">
        <v>900033898</v>
      </c>
    </row>
    <row r="65" spans="1:8" x14ac:dyDescent="0.3">
      <c r="A65" s="155">
        <v>3805</v>
      </c>
      <c r="B65" s="156" t="s">
        <v>837</v>
      </c>
      <c r="C65" s="156" t="s">
        <v>746</v>
      </c>
      <c r="D65" s="165" t="s">
        <v>128</v>
      </c>
      <c r="E65" s="157">
        <v>90003</v>
      </c>
      <c r="F65" s="158" t="str">
        <f t="shared" si="0"/>
        <v>3805</v>
      </c>
      <c r="G65" s="158" t="str">
        <f t="shared" si="1"/>
        <v>900033805</v>
      </c>
      <c r="H65" s="157">
        <v>900033898</v>
      </c>
    </row>
    <row r="66" spans="1:8" x14ac:dyDescent="0.3">
      <c r="A66" s="155">
        <v>3806</v>
      </c>
      <c r="B66" s="156" t="s">
        <v>840</v>
      </c>
      <c r="C66" s="156" t="s">
        <v>746</v>
      </c>
      <c r="D66" s="165" t="s">
        <v>128</v>
      </c>
      <c r="E66" s="157">
        <v>90003</v>
      </c>
      <c r="F66" s="158" t="str">
        <f t="shared" ref="F66:F129" si="2">IF(LEN($A66)&lt;=4,LEFT(TEXT($A66,"0000"),4),LEFT(TEXT($A66,"000000"),4))</f>
        <v>3806</v>
      </c>
      <c r="G66" s="158" t="str">
        <f t="shared" si="1"/>
        <v>900033806</v>
      </c>
      <c r="H66" s="157">
        <v>900033898</v>
      </c>
    </row>
    <row r="67" spans="1:8" x14ac:dyDescent="0.3">
      <c r="A67" s="155">
        <v>3807</v>
      </c>
      <c r="B67" s="156" t="s">
        <v>843</v>
      </c>
      <c r="C67" s="156" t="s">
        <v>746</v>
      </c>
      <c r="D67" s="165" t="s">
        <v>128</v>
      </c>
      <c r="E67" s="157">
        <v>90003</v>
      </c>
      <c r="F67" s="158" t="str">
        <f t="shared" si="2"/>
        <v>3807</v>
      </c>
      <c r="G67" s="158" t="str">
        <f t="shared" ref="G67:G130" si="3">$E67&amp;$F67</f>
        <v>900033807</v>
      </c>
      <c r="H67" s="157">
        <v>900033898</v>
      </c>
    </row>
    <row r="68" spans="1:8" x14ac:dyDescent="0.3">
      <c r="A68" s="155">
        <v>3808</v>
      </c>
      <c r="B68" s="156" t="s">
        <v>846</v>
      </c>
      <c r="C68" s="156" t="s">
        <v>746</v>
      </c>
      <c r="D68" s="165" t="s">
        <v>128</v>
      </c>
      <c r="E68" s="157">
        <v>90003</v>
      </c>
      <c r="F68" s="158" t="str">
        <f t="shared" si="2"/>
        <v>3808</v>
      </c>
      <c r="G68" s="158" t="str">
        <f t="shared" si="3"/>
        <v>900033808</v>
      </c>
      <c r="H68" s="157">
        <v>900033898</v>
      </c>
    </row>
    <row r="69" spans="1:8" x14ac:dyDescent="0.3">
      <c r="A69" s="155">
        <v>3809</v>
      </c>
      <c r="B69" s="156" t="s">
        <v>849</v>
      </c>
      <c r="C69" s="156" t="s">
        <v>746</v>
      </c>
      <c r="D69" s="165" t="s">
        <v>128</v>
      </c>
      <c r="E69" s="157">
        <v>90003</v>
      </c>
      <c r="F69" s="158" t="str">
        <f t="shared" si="2"/>
        <v>3809</v>
      </c>
      <c r="G69" s="158" t="str">
        <f t="shared" si="3"/>
        <v>900033809</v>
      </c>
      <c r="H69" s="157">
        <v>900033898</v>
      </c>
    </row>
    <row r="70" spans="1:8" x14ac:dyDescent="0.3">
      <c r="A70" s="155">
        <v>3810</v>
      </c>
      <c r="B70" s="156" t="s">
        <v>852</v>
      </c>
      <c r="C70" s="156" t="s">
        <v>746</v>
      </c>
      <c r="D70" s="165" t="s">
        <v>128</v>
      </c>
      <c r="E70" s="157">
        <v>90003</v>
      </c>
      <c r="F70" s="158" t="str">
        <f t="shared" si="2"/>
        <v>3810</v>
      </c>
      <c r="G70" s="158" t="str">
        <f t="shared" si="3"/>
        <v>900033810</v>
      </c>
      <c r="H70" s="157">
        <v>900033898</v>
      </c>
    </row>
    <row r="71" spans="1:8" x14ac:dyDescent="0.3">
      <c r="A71" s="155">
        <v>3811</v>
      </c>
      <c r="B71" s="156" t="s">
        <v>855</v>
      </c>
      <c r="C71" s="156" t="s">
        <v>746</v>
      </c>
      <c r="D71" s="165" t="s">
        <v>128</v>
      </c>
      <c r="E71" s="157">
        <v>90003</v>
      </c>
      <c r="F71" s="158" t="str">
        <f t="shared" si="2"/>
        <v>3811</v>
      </c>
      <c r="G71" s="158" t="str">
        <f t="shared" si="3"/>
        <v>900033811</v>
      </c>
      <c r="H71" s="157">
        <v>900033898</v>
      </c>
    </row>
    <row r="72" spans="1:8" x14ac:dyDescent="0.3">
      <c r="A72" s="155">
        <v>3812</v>
      </c>
      <c r="B72" s="156" t="s">
        <v>858</v>
      </c>
      <c r="C72" s="156" t="s">
        <v>746</v>
      </c>
      <c r="D72" s="165" t="s">
        <v>128</v>
      </c>
      <c r="E72" s="157">
        <v>90003</v>
      </c>
      <c r="F72" s="158" t="str">
        <f t="shared" si="2"/>
        <v>3812</v>
      </c>
      <c r="G72" s="158" t="str">
        <f t="shared" si="3"/>
        <v>900033812</v>
      </c>
      <c r="H72" s="157">
        <v>900033898</v>
      </c>
    </row>
    <row r="73" spans="1:8" x14ac:dyDescent="0.3">
      <c r="A73" s="155">
        <v>3813</v>
      </c>
      <c r="B73" s="156" t="s">
        <v>1211</v>
      </c>
      <c r="C73" s="156" t="s">
        <v>746</v>
      </c>
      <c r="D73" s="165" t="s">
        <v>128</v>
      </c>
      <c r="E73" s="157">
        <v>90003</v>
      </c>
      <c r="F73" s="158" t="str">
        <f t="shared" si="2"/>
        <v>3813</v>
      </c>
      <c r="G73" s="158" t="str">
        <f t="shared" si="3"/>
        <v>900033813</v>
      </c>
      <c r="H73" s="157">
        <v>900033898</v>
      </c>
    </row>
    <row r="74" spans="1:8" ht="27.6" x14ac:dyDescent="0.3">
      <c r="A74" s="155">
        <v>3814</v>
      </c>
      <c r="B74" s="176" t="s">
        <v>862</v>
      </c>
      <c r="C74" s="161" t="s">
        <v>746</v>
      </c>
      <c r="D74" s="166" t="s">
        <v>128</v>
      </c>
      <c r="E74" s="158">
        <v>90003</v>
      </c>
      <c r="F74" s="158" t="str">
        <f t="shared" si="2"/>
        <v>3814</v>
      </c>
      <c r="G74" s="158" t="str">
        <f t="shared" si="3"/>
        <v>900033814</v>
      </c>
      <c r="H74" s="158">
        <v>900033898</v>
      </c>
    </row>
    <row r="75" spans="1:8" x14ac:dyDescent="0.3">
      <c r="A75" s="155">
        <v>3815</v>
      </c>
      <c r="B75" s="156" t="s">
        <v>864</v>
      </c>
      <c r="C75" s="156" t="s">
        <v>746</v>
      </c>
      <c r="D75" s="165" t="s">
        <v>128</v>
      </c>
      <c r="E75" s="157">
        <v>90003</v>
      </c>
      <c r="F75" s="158" t="str">
        <f t="shared" si="2"/>
        <v>3815</v>
      </c>
      <c r="G75" s="158" t="str">
        <f t="shared" si="3"/>
        <v>900033815</v>
      </c>
      <c r="H75" s="157">
        <v>900033898</v>
      </c>
    </row>
    <row r="76" spans="1:8" x14ac:dyDescent="0.3">
      <c r="A76" s="155">
        <v>3816</v>
      </c>
      <c r="B76" s="156" t="s">
        <v>867</v>
      </c>
      <c r="C76" s="156" t="s">
        <v>746</v>
      </c>
      <c r="D76" s="165" t="s">
        <v>128</v>
      </c>
      <c r="E76" s="157">
        <v>90003</v>
      </c>
      <c r="F76" s="158" t="str">
        <f t="shared" si="2"/>
        <v>3816</v>
      </c>
      <c r="G76" s="158" t="str">
        <f t="shared" si="3"/>
        <v>900033816</v>
      </c>
      <c r="H76" s="157">
        <v>900033898</v>
      </c>
    </row>
    <row r="77" spans="1:8" x14ac:dyDescent="0.3">
      <c r="A77" s="155">
        <v>3817</v>
      </c>
      <c r="B77" s="156" t="s">
        <v>870</v>
      </c>
      <c r="C77" s="156" t="s">
        <v>746</v>
      </c>
      <c r="D77" s="165" t="s">
        <v>128</v>
      </c>
      <c r="E77" s="157">
        <v>90003</v>
      </c>
      <c r="F77" s="158" t="str">
        <f t="shared" si="2"/>
        <v>3817</v>
      </c>
      <c r="G77" s="158" t="str">
        <f t="shared" si="3"/>
        <v>900033817</v>
      </c>
      <c r="H77" s="157">
        <v>900033898</v>
      </c>
    </row>
    <row r="78" spans="1:8" x14ac:dyDescent="0.3">
      <c r="A78" s="155">
        <v>3818</v>
      </c>
      <c r="B78" s="156" t="s">
        <v>873</v>
      </c>
      <c r="C78" s="156" t="s">
        <v>746</v>
      </c>
      <c r="D78" s="165" t="s">
        <v>128</v>
      </c>
      <c r="E78" s="157">
        <v>90003</v>
      </c>
      <c r="F78" s="158" t="str">
        <f t="shared" si="2"/>
        <v>3818</v>
      </c>
      <c r="G78" s="158" t="str">
        <f t="shared" si="3"/>
        <v>900033818</v>
      </c>
      <c r="H78" s="157">
        <v>900033898</v>
      </c>
    </row>
    <row r="79" spans="1:8" x14ac:dyDescent="0.3">
      <c r="A79" s="155">
        <v>3820</v>
      </c>
      <c r="B79" s="156" t="s">
        <v>876</v>
      </c>
      <c r="C79" s="156" t="s">
        <v>746</v>
      </c>
      <c r="D79" s="165" t="s">
        <v>128</v>
      </c>
      <c r="E79" s="157">
        <v>90003</v>
      </c>
      <c r="F79" s="158" t="str">
        <f t="shared" si="2"/>
        <v>3820</v>
      </c>
      <c r="G79" s="158" t="str">
        <f t="shared" si="3"/>
        <v>900033820</v>
      </c>
      <c r="H79" s="157">
        <v>900033898</v>
      </c>
    </row>
    <row r="80" spans="1:8" x14ac:dyDescent="0.3">
      <c r="A80" s="155">
        <v>3822</v>
      </c>
      <c r="B80" s="156" t="s">
        <v>879</v>
      </c>
      <c r="C80" s="156" t="s">
        <v>746</v>
      </c>
      <c r="D80" s="165" t="s">
        <v>128</v>
      </c>
      <c r="E80" s="157">
        <v>90003</v>
      </c>
      <c r="F80" s="158" t="str">
        <f t="shared" si="2"/>
        <v>3822</v>
      </c>
      <c r="G80" s="158" t="str">
        <f t="shared" si="3"/>
        <v>900033822</v>
      </c>
      <c r="H80" s="157">
        <v>900033898</v>
      </c>
    </row>
    <row r="81" spans="1:8" x14ac:dyDescent="0.3">
      <c r="A81" s="155">
        <v>3823</v>
      </c>
      <c r="B81" s="156" t="s">
        <v>882</v>
      </c>
      <c r="C81" s="156" t="s">
        <v>746</v>
      </c>
      <c r="D81" s="165" t="s">
        <v>128</v>
      </c>
      <c r="E81" s="157">
        <v>90003</v>
      </c>
      <c r="F81" s="158" t="str">
        <f t="shared" si="2"/>
        <v>3823</v>
      </c>
      <c r="G81" s="158" t="str">
        <f t="shared" si="3"/>
        <v>900033823</v>
      </c>
      <c r="H81" s="157">
        <v>900033898</v>
      </c>
    </row>
    <row r="82" spans="1:8" x14ac:dyDescent="0.3">
      <c r="A82" s="155">
        <v>3824</v>
      </c>
      <c r="B82" s="156" t="s">
        <v>885</v>
      </c>
      <c r="C82" s="156" t="s">
        <v>746</v>
      </c>
      <c r="D82" s="165" t="s">
        <v>128</v>
      </c>
      <c r="E82" s="157">
        <v>90003</v>
      </c>
      <c r="F82" s="158" t="str">
        <f t="shared" si="2"/>
        <v>3824</v>
      </c>
      <c r="G82" s="158" t="str">
        <f t="shared" si="3"/>
        <v>900033824</v>
      </c>
      <c r="H82" s="157">
        <v>900033898</v>
      </c>
    </row>
    <row r="83" spans="1:8" x14ac:dyDescent="0.3">
      <c r="A83" s="155">
        <v>3825</v>
      </c>
      <c r="B83" s="156" t="s">
        <v>888</v>
      </c>
      <c r="C83" s="156" t="s">
        <v>746</v>
      </c>
      <c r="D83" s="165" t="s">
        <v>128</v>
      </c>
      <c r="E83" s="157">
        <v>90003</v>
      </c>
      <c r="F83" s="158" t="str">
        <f t="shared" si="2"/>
        <v>3825</v>
      </c>
      <c r="G83" s="158" t="str">
        <f t="shared" si="3"/>
        <v>900033825</v>
      </c>
      <c r="H83" s="157">
        <v>900033898</v>
      </c>
    </row>
    <row r="84" spans="1:8" x14ac:dyDescent="0.3">
      <c r="A84" s="155">
        <v>3871</v>
      </c>
      <c r="B84" s="156" t="s">
        <v>129</v>
      </c>
      <c r="C84" s="156" t="s">
        <v>746</v>
      </c>
      <c r="D84" s="165" t="s">
        <v>128</v>
      </c>
      <c r="E84" s="157">
        <v>90003</v>
      </c>
      <c r="F84" s="158" t="str">
        <f t="shared" si="2"/>
        <v>3871</v>
      </c>
      <c r="G84" s="158" t="str">
        <f t="shared" si="3"/>
        <v>900033871</v>
      </c>
      <c r="H84" s="157">
        <v>900033898</v>
      </c>
    </row>
    <row r="85" spans="1:8" x14ac:dyDescent="0.3">
      <c r="A85" s="155">
        <v>3898</v>
      </c>
      <c r="B85" s="164" t="s">
        <v>130</v>
      </c>
      <c r="C85" s="164" t="s">
        <v>746</v>
      </c>
      <c r="D85" s="165" t="s">
        <v>128</v>
      </c>
      <c r="E85" s="157">
        <v>90003</v>
      </c>
      <c r="F85" s="158" t="str">
        <f t="shared" si="2"/>
        <v>3898</v>
      </c>
      <c r="G85" s="158" t="str">
        <f t="shared" si="3"/>
        <v>900033898</v>
      </c>
      <c r="H85" s="157">
        <v>900033898</v>
      </c>
    </row>
    <row r="86" spans="1:8" x14ac:dyDescent="0.3">
      <c r="A86" s="155">
        <v>4302</v>
      </c>
      <c r="B86" s="161" t="s">
        <v>893</v>
      </c>
      <c r="C86" s="161" t="s">
        <v>746</v>
      </c>
      <c r="D86" s="166" t="s">
        <v>127</v>
      </c>
      <c r="E86" s="158">
        <v>90003</v>
      </c>
      <c r="F86" s="158" t="str">
        <f t="shared" si="2"/>
        <v>4302</v>
      </c>
      <c r="G86" s="158" t="str">
        <f t="shared" si="3"/>
        <v>900034302</v>
      </c>
      <c r="H86" s="158">
        <v>900031098</v>
      </c>
    </row>
    <row r="87" spans="1:8" x14ac:dyDescent="0.3">
      <c r="A87" s="155">
        <v>4303</v>
      </c>
      <c r="B87" s="156" t="s">
        <v>895</v>
      </c>
      <c r="C87" s="156" t="s">
        <v>746</v>
      </c>
      <c r="D87" s="165" t="s">
        <v>127</v>
      </c>
      <c r="E87" s="157">
        <v>90003</v>
      </c>
      <c r="F87" s="158" t="str">
        <f t="shared" si="2"/>
        <v>4303</v>
      </c>
      <c r="G87" s="158" t="str">
        <f t="shared" si="3"/>
        <v>900034303</v>
      </c>
      <c r="H87" s="157">
        <v>900031098</v>
      </c>
    </row>
    <row r="88" spans="1:8" x14ac:dyDescent="0.3">
      <c r="A88" s="155">
        <v>4304</v>
      </c>
      <c r="B88" s="156" t="s">
        <v>897</v>
      </c>
      <c r="C88" s="156" t="s">
        <v>746</v>
      </c>
      <c r="D88" s="165" t="s">
        <v>127</v>
      </c>
      <c r="E88" s="157">
        <v>90003</v>
      </c>
      <c r="F88" s="158" t="str">
        <f t="shared" si="2"/>
        <v>4304</v>
      </c>
      <c r="G88" s="158" t="str">
        <f t="shared" si="3"/>
        <v>900034304</v>
      </c>
      <c r="H88" s="157">
        <v>900031098</v>
      </c>
    </row>
    <row r="89" spans="1:8" x14ac:dyDescent="0.3">
      <c r="A89" s="155">
        <v>4305</v>
      </c>
      <c r="B89" s="161" t="s">
        <v>899</v>
      </c>
      <c r="C89" s="161" t="s">
        <v>746</v>
      </c>
      <c r="D89" s="166" t="s">
        <v>127</v>
      </c>
      <c r="E89" s="158">
        <v>90003</v>
      </c>
      <c r="F89" s="158" t="str">
        <f t="shared" si="2"/>
        <v>4305</v>
      </c>
      <c r="G89" s="158" t="str">
        <f t="shared" si="3"/>
        <v>900034305</v>
      </c>
      <c r="H89" s="158">
        <v>900031098</v>
      </c>
    </row>
    <row r="90" spans="1:8" x14ac:dyDescent="0.3">
      <c r="A90" s="155">
        <v>4306</v>
      </c>
      <c r="B90" s="156" t="s">
        <v>901</v>
      </c>
      <c r="C90" s="156" t="s">
        <v>746</v>
      </c>
      <c r="D90" s="165" t="s">
        <v>127</v>
      </c>
      <c r="E90" s="157">
        <v>90003</v>
      </c>
      <c r="F90" s="158" t="str">
        <f t="shared" si="2"/>
        <v>4306</v>
      </c>
      <c r="G90" s="158" t="str">
        <f t="shared" si="3"/>
        <v>900034306</v>
      </c>
      <c r="H90" s="157">
        <v>900031098</v>
      </c>
    </row>
    <row r="91" spans="1:8" x14ac:dyDescent="0.3">
      <c r="A91" s="155">
        <v>4307</v>
      </c>
      <c r="B91" s="156" t="s">
        <v>903</v>
      </c>
      <c r="C91" s="156" t="s">
        <v>746</v>
      </c>
      <c r="D91" s="165" t="s">
        <v>127</v>
      </c>
      <c r="E91" s="157">
        <v>90003</v>
      </c>
      <c r="F91" s="158" t="str">
        <f t="shared" si="2"/>
        <v>4307</v>
      </c>
      <c r="G91" s="158" t="str">
        <f t="shared" si="3"/>
        <v>900034307</v>
      </c>
      <c r="H91" s="157">
        <v>900031098</v>
      </c>
    </row>
    <row r="92" spans="1:8" x14ac:dyDescent="0.3">
      <c r="A92" s="155">
        <v>4309</v>
      </c>
      <c r="B92" s="156" t="s">
        <v>905</v>
      </c>
      <c r="C92" s="156" t="s">
        <v>746</v>
      </c>
      <c r="D92" s="165" t="s">
        <v>127</v>
      </c>
      <c r="E92" s="157">
        <v>90003</v>
      </c>
      <c r="F92" s="158" t="str">
        <f t="shared" si="2"/>
        <v>4309</v>
      </c>
      <c r="G92" s="158" t="str">
        <f t="shared" si="3"/>
        <v>900034309</v>
      </c>
      <c r="H92" s="157">
        <v>900031098</v>
      </c>
    </row>
    <row r="93" spans="1:8" x14ac:dyDescent="0.3">
      <c r="A93" s="155">
        <v>4310</v>
      </c>
      <c r="B93" s="156" t="s">
        <v>907</v>
      </c>
      <c r="C93" s="156" t="s">
        <v>746</v>
      </c>
      <c r="D93" s="165" t="s">
        <v>127</v>
      </c>
      <c r="E93" s="157">
        <v>90003</v>
      </c>
      <c r="F93" s="158" t="str">
        <f t="shared" si="2"/>
        <v>4310</v>
      </c>
      <c r="G93" s="158" t="str">
        <f t="shared" si="3"/>
        <v>900034310</v>
      </c>
      <c r="H93" s="157">
        <v>900031098</v>
      </c>
    </row>
    <row r="94" spans="1:8" x14ac:dyDescent="0.3">
      <c r="A94" s="155">
        <v>4311</v>
      </c>
      <c r="B94" s="156" t="s">
        <v>909</v>
      </c>
      <c r="C94" s="156" t="s">
        <v>746</v>
      </c>
      <c r="D94" s="165" t="s">
        <v>127</v>
      </c>
      <c r="E94" s="157">
        <v>90003</v>
      </c>
      <c r="F94" s="158" t="str">
        <f t="shared" si="2"/>
        <v>4311</v>
      </c>
      <c r="G94" s="158" t="str">
        <f t="shared" si="3"/>
        <v>900034311</v>
      </c>
      <c r="H94" s="157">
        <v>900031098</v>
      </c>
    </row>
    <row r="95" spans="1:8" x14ac:dyDescent="0.3">
      <c r="A95" s="155">
        <v>4312</v>
      </c>
      <c r="B95" s="156" t="s">
        <v>911</v>
      </c>
      <c r="C95" s="156" t="s">
        <v>746</v>
      </c>
      <c r="D95" s="165" t="s">
        <v>127</v>
      </c>
      <c r="E95" s="157">
        <v>90003</v>
      </c>
      <c r="F95" s="158" t="str">
        <f t="shared" si="2"/>
        <v>4312</v>
      </c>
      <c r="G95" s="158" t="str">
        <f t="shared" si="3"/>
        <v>900034312</v>
      </c>
      <c r="H95" s="157">
        <v>900031098</v>
      </c>
    </row>
    <row r="96" spans="1:8" x14ac:dyDescent="0.3">
      <c r="A96" s="155">
        <v>4313</v>
      </c>
      <c r="B96" s="156" t="s">
        <v>913</v>
      </c>
      <c r="C96" s="156" t="s">
        <v>746</v>
      </c>
      <c r="D96" s="165" t="s">
        <v>127</v>
      </c>
      <c r="E96" s="157">
        <v>90003</v>
      </c>
      <c r="F96" s="158" t="str">
        <f t="shared" si="2"/>
        <v>4313</v>
      </c>
      <c r="G96" s="158" t="str">
        <f t="shared" si="3"/>
        <v>900034313</v>
      </c>
      <c r="H96" s="157">
        <v>900031098</v>
      </c>
    </row>
    <row r="97" spans="1:8" x14ac:dyDescent="0.3">
      <c r="A97" s="155">
        <v>4314</v>
      </c>
      <c r="B97" s="156" t="s">
        <v>914</v>
      </c>
      <c r="C97" s="156" t="s">
        <v>746</v>
      </c>
      <c r="D97" s="165" t="s">
        <v>127</v>
      </c>
      <c r="E97" s="157">
        <v>90003</v>
      </c>
      <c r="F97" s="158" t="str">
        <f t="shared" si="2"/>
        <v>4314</v>
      </c>
      <c r="G97" s="158" t="str">
        <f t="shared" si="3"/>
        <v>900034314</v>
      </c>
      <c r="H97" s="157">
        <v>900031098</v>
      </c>
    </row>
    <row r="98" spans="1:8" x14ac:dyDescent="0.3">
      <c r="A98" s="155">
        <v>4315</v>
      </c>
      <c r="B98" s="156" t="s">
        <v>915</v>
      </c>
      <c r="C98" s="156" t="s">
        <v>746</v>
      </c>
      <c r="D98" s="165" t="s">
        <v>127</v>
      </c>
      <c r="E98" s="157">
        <v>90003</v>
      </c>
      <c r="F98" s="158" t="str">
        <f t="shared" si="2"/>
        <v>4315</v>
      </c>
      <c r="G98" s="158" t="str">
        <f t="shared" si="3"/>
        <v>900034315</v>
      </c>
      <c r="H98" s="157">
        <v>900031098</v>
      </c>
    </row>
    <row r="99" spans="1:8" x14ac:dyDescent="0.3">
      <c r="A99" s="155">
        <v>4317</v>
      </c>
      <c r="B99" s="156" t="s">
        <v>916</v>
      </c>
      <c r="C99" s="156" t="s">
        <v>746</v>
      </c>
      <c r="D99" s="165" t="s">
        <v>127</v>
      </c>
      <c r="E99" s="157">
        <v>90003</v>
      </c>
      <c r="F99" s="158" t="str">
        <f t="shared" si="2"/>
        <v>4317</v>
      </c>
      <c r="G99" s="158" t="str">
        <f t="shared" si="3"/>
        <v>900034317</v>
      </c>
      <c r="H99" s="157">
        <v>900031098</v>
      </c>
    </row>
    <row r="100" spans="1:8" x14ac:dyDescent="0.3">
      <c r="A100" s="155">
        <v>4318</v>
      </c>
      <c r="B100" s="156" t="s">
        <v>917</v>
      </c>
      <c r="C100" s="156" t="s">
        <v>746</v>
      </c>
      <c r="D100" s="165" t="s">
        <v>127</v>
      </c>
      <c r="E100" s="157">
        <v>90003</v>
      </c>
      <c r="F100" s="158" t="str">
        <f t="shared" si="2"/>
        <v>4318</v>
      </c>
      <c r="G100" s="158" t="str">
        <f t="shared" si="3"/>
        <v>900034318</v>
      </c>
      <c r="H100" s="157">
        <v>900031098</v>
      </c>
    </row>
    <row r="101" spans="1:8" x14ac:dyDescent="0.3">
      <c r="A101" s="155">
        <v>4320</v>
      </c>
      <c r="B101" s="156" t="s">
        <v>918</v>
      </c>
      <c r="C101" s="156" t="s">
        <v>746</v>
      </c>
      <c r="D101" s="165" t="s">
        <v>127</v>
      </c>
      <c r="E101" s="157">
        <v>90003</v>
      </c>
      <c r="F101" s="158" t="str">
        <f t="shared" si="2"/>
        <v>4320</v>
      </c>
      <c r="G101" s="158" t="str">
        <f t="shared" si="3"/>
        <v>900034320</v>
      </c>
      <c r="H101" s="157">
        <v>900031098</v>
      </c>
    </row>
    <row r="102" spans="1:8" x14ac:dyDescent="0.3">
      <c r="A102" s="155">
        <v>4321</v>
      </c>
      <c r="B102" s="163" t="s">
        <v>919</v>
      </c>
      <c r="C102" s="163" t="s">
        <v>746</v>
      </c>
      <c r="D102" s="165" t="s">
        <v>127</v>
      </c>
      <c r="E102" s="157">
        <v>90003</v>
      </c>
      <c r="F102" s="158" t="str">
        <f t="shared" si="2"/>
        <v>4321</v>
      </c>
      <c r="G102" s="158" t="str">
        <f t="shared" si="3"/>
        <v>900034321</v>
      </c>
      <c r="H102" s="157">
        <v>900031098</v>
      </c>
    </row>
    <row r="103" spans="1:8" x14ac:dyDescent="0.3">
      <c r="A103" s="155">
        <v>4322</v>
      </c>
      <c r="B103" s="156" t="s">
        <v>920</v>
      </c>
      <c r="C103" s="156" t="s">
        <v>746</v>
      </c>
      <c r="D103" s="165" t="s">
        <v>127</v>
      </c>
      <c r="E103" s="157">
        <v>90003</v>
      </c>
      <c r="F103" s="158" t="str">
        <f t="shared" si="2"/>
        <v>4322</v>
      </c>
      <c r="G103" s="158" t="str">
        <f t="shared" si="3"/>
        <v>900034322</v>
      </c>
      <c r="H103" s="157">
        <v>900031098</v>
      </c>
    </row>
    <row r="104" spans="1:8" x14ac:dyDescent="0.3">
      <c r="A104" s="155">
        <v>5803</v>
      </c>
      <c r="B104" s="156" t="s">
        <v>787</v>
      </c>
      <c r="C104" s="156" t="s">
        <v>746</v>
      </c>
      <c r="D104" s="160" t="s">
        <v>124</v>
      </c>
      <c r="E104" s="157">
        <v>90003</v>
      </c>
      <c r="F104" s="158" t="str">
        <f t="shared" si="2"/>
        <v>5803</v>
      </c>
      <c r="G104" s="158" t="str">
        <f t="shared" si="3"/>
        <v>900035803</v>
      </c>
      <c r="H104" s="159">
        <v>900030298</v>
      </c>
    </row>
    <row r="105" spans="1:8" x14ac:dyDescent="0.3">
      <c r="A105" s="155">
        <v>5804</v>
      </c>
      <c r="B105" s="156" t="s">
        <v>788</v>
      </c>
      <c r="C105" s="156" t="s">
        <v>746</v>
      </c>
      <c r="D105" s="160" t="s">
        <v>124</v>
      </c>
      <c r="E105" s="157">
        <v>90003</v>
      </c>
      <c r="F105" s="158" t="str">
        <f t="shared" si="2"/>
        <v>5804</v>
      </c>
      <c r="G105" s="158" t="str">
        <f t="shared" si="3"/>
        <v>900035804</v>
      </c>
      <c r="H105" s="159">
        <v>900030298</v>
      </c>
    </row>
    <row r="106" spans="1:8" x14ac:dyDescent="0.3">
      <c r="A106" s="155">
        <v>5805</v>
      </c>
      <c r="B106" s="156" t="s">
        <v>789</v>
      </c>
      <c r="C106" s="156" t="s">
        <v>746</v>
      </c>
      <c r="D106" s="160" t="s">
        <v>124</v>
      </c>
      <c r="E106" s="157">
        <v>90003</v>
      </c>
      <c r="F106" s="158" t="str">
        <f t="shared" si="2"/>
        <v>5805</v>
      </c>
      <c r="G106" s="158" t="str">
        <f t="shared" si="3"/>
        <v>900035805</v>
      </c>
      <c r="H106" s="159">
        <v>900030298</v>
      </c>
    </row>
    <row r="107" spans="1:8" x14ac:dyDescent="0.3">
      <c r="A107" s="155">
        <v>5808</v>
      </c>
      <c r="B107" s="156" t="s">
        <v>790</v>
      </c>
      <c r="C107" s="156" t="s">
        <v>746</v>
      </c>
      <c r="D107" s="160" t="s">
        <v>124</v>
      </c>
      <c r="E107" s="157">
        <v>90003</v>
      </c>
      <c r="F107" s="158" t="str">
        <f t="shared" si="2"/>
        <v>5808</v>
      </c>
      <c r="G107" s="158" t="str">
        <f t="shared" si="3"/>
        <v>900035808</v>
      </c>
      <c r="H107" s="159">
        <v>900030298</v>
      </c>
    </row>
    <row r="108" spans="1:8" x14ac:dyDescent="0.3">
      <c r="A108" s="155">
        <v>5809</v>
      </c>
      <c r="B108" s="156" t="s">
        <v>791</v>
      </c>
      <c r="C108" s="156" t="s">
        <v>746</v>
      </c>
      <c r="D108" s="160" t="s">
        <v>124</v>
      </c>
      <c r="E108" s="157">
        <v>90003</v>
      </c>
      <c r="F108" s="158" t="str">
        <f t="shared" si="2"/>
        <v>5809</v>
      </c>
      <c r="G108" s="158" t="str">
        <f t="shared" si="3"/>
        <v>900035809</v>
      </c>
      <c r="H108" s="159">
        <v>900030298</v>
      </c>
    </row>
    <row r="109" spans="1:8" x14ac:dyDescent="0.3">
      <c r="A109" s="155">
        <v>5810</v>
      </c>
      <c r="B109" s="156" t="s">
        <v>792</v>
      </c>
      <c r="C109" s="156" t="s">
        <v>746</v>
      </c>
      <c r="D109" s="160" t="s">
        <v>124</v>
      </c>
      <c r="E109" s="157">
        <v>90003</v>
      </c>
      <c r="F109" s="158" t="str">
        <f t="shared" si="2"/>
        <v>5810</v>
      </c>
      <c r="G109" s="158" t="str">
        <f t="shared" si="3"/>
        <v>900035810</v>
      </c>
      <c r="H109" s="159">
        <v>900030298</v>
      </c>
    </row>
    <row r="110" spans="1:8" x14ac:dyDescent="0.3">
      <c r="A110" s="155">
        <v>5811</v>
      </c>
      <c r="B110" s="156" t="s">
        <v>793</v>
      </c>
      <c r="C110" s="156" t="s">
        <v>746</v>
      </c>
      <c r="D110" s="160" t="s">
        <v>124</v>
      </c>
      <c r="E110" s="157">
        <v>90003</v>
      </c>
      <c r="F110" s="158" t="str">
        <f t="shared" si="2"/>
        <v>5811</v>
      </c>
      <c r="G110" s="158" t="str">
        <f t="shared" si="3"/>
        <v>900035811</v>
      </c>
      <c r="H110" s="159">
        <v>900030298</v>
      </c>
    </row>
    <row r="111" spans="1:8" x14ac:dyDescent="0.3">
      <c r="A111" s="155">
        <v>5815</v>
      </c>
      <c r="B111" s="156" t="s">
        <v>794</v>
      </c>
      <c r="C111" s="156" t="s">
        <v>746</v>
      </c>
      <c r="D111" s="160" t="s">
        <v>124</v>
      </c>
      <c r="E111" s="157">
        <v>90003</v>
      </c>
      <c r="F111" s="158" t="str">
        <f t="shared" si="2"/>
        <v>5815</v>
      </c>
      <c r="G111" s="158" t="str">
        <f t="shared" si="3"/>
        <v>900035815</v>
      </c>
      <c r="H111" s="159">
        <v>900030298</v>
      </c>
    </row>
    <row r="112" spans="1:8" x14ac:dyDescent="0.3">
      <c r="A112" s="155">
        <v>5816</v>
      </c>
      <c r="B112" s="156" t="s">
        <v>795</v>
      </c>
      <c r="C112" s="156" t="s">
        <v>746</v>
      </c>
      <c r="D112" s="160" t="s">
        <v>124</v>
      </c>
      <c r="E112" s="157">
        <v>90003</v>
      </c>
      <c r="F112" s="158" t="str">
        <f t="shared" si="2"/>
        <v>5816</v>
      </c>
      <c r="G112" s="158" t="str">
        <f t="shared" si="3"/>
        <v>900035816</v>
      </c>
      <c r="H112" s="159">
        <v>900030298</v>
      </c>
    </row>
    <row r="113" spans="1:8" x14ac:dyDescent="0.3">
      <c r="A113" s="155">
        <v>5818</v>
      </c>
      <c r="B113" s="156" t="s">
        <v>796</v>
      </c>
      <c r="C113" s="156" t="s">
        <v>746</v>
      </c>
      <c r="D113" s="160" t="s">
        <v>124</v>
      </c>
      <c r="E113" s="157">
        <v>90003</v>
      </c>
      <c r="F113" s="158" t="str">
        <f t="shared" si="2"/>
        <v>5818</v>
      </c>
      <c r="G113" s="158" t="str">
        <f t="shared" si="3"/>
        <v>900035818</v>
      </c>
      <c r="H113" s="159">
        <v>900030298</v>
      </c>
    </row>
    <row r="114" spans="1:8" x14ac:dyDescent="0.3">
      <c r="A114" s="155">
        <v>5819</v>
      </c>
      <c r="B114" s="156" t="s">
        <v>797</v>
      </c>
      <c r="C114" s="156" t="s">
        <v>746</v>
      </c>
      <c r="D114" s="160" t="s">
        <v>124</v>
      </c>
      <c r="E114" s="157">
        <v>90003</v>
      </c>
      <c r="F114" s="158" t="str">
        <f t="shared" si="2"/>
        <v>5819</v>
      </c>
      <c r="G114" s="158" t="str">
        <f t="shared" si="3"/>
        <v>900035819</v>
      </c>
      <c r="H114" s="159">
        <v>900030298</v>
      </c>
    </row>
    <row r="115" spans="1:8" x14ac:dyDescent="0.3">
      <c r="A115" s="155">
        <v>5820</v>
      </c>
      <c r="B115" s="156" t="s">
        <v>798</v>
      </c>
      <c r="C115" s="156" t="s">
        <v>746</v>
      </c>
      <c r="D115" s="160" t="s">
        <v>124</v>
      </c>
      <c r="E115" s="157">
        <v>90003</v>
      </c>
      <c r="F115" s="158" t="str">
        <f t="shared" si="2"/>
        <v>5820</v>
      </c>
      <c r="G115" s="158" t="str">
        <f t="shared" si="3"/>
        <v>900035820</v>
      </c>
      <c r="H115" s="159">
        <v>900030298</v>
      </c>
    </row>
    <row r="116" spans="1:8" x14ac:dyDescent="0.3">
      <c r="A116" s="155">
        <v>5821</v>
      </c>
      <c r="B116" s="156" t="s">
        <v>799</v>
      </c>
      <c r="C116" s="156" t="s">
        <v>746</v>
      </c>
      <c r="D116" s="160" t="s">
        <v>124</v>
      </c>
      <c r="E116" s="157">
        <v>90003</v>
      </c>
      <c r="F116" s="158" t="str">
        <f t="shared" si="2"/>
        <v>5821</v>
      </c>
      <c r="G116" s="158" t="str">
        <f t="shared" si="3"/>
        <v>900035821</v>
      </c>
      <c r="H116" s="159">
        <v>900030298</v>
      </c>
    </row>
    <row r="117" spans="1:8" x14ac:dyDescent="0.3">
      <c r="A117" s="155">
        <v>5822</v>
      </c>
      <c r="B117" s="156" t="s">
        <v>800</v>
      </c>
      <c r="C117" s="156" t="s">
        <v>746</v>
      </c>
      <c r="D117" s="160" t="s">
        <v>124</v>
      </c>
      <c r="E117" s="157">
        <v>90003</v>
      </c>
      <c r="F117" s="158" t="str">
        <f t="shared" si="2"/>
        <v>5822</v>
      </c>
      <c r="G117" s="158" t="str">
        <f t="shared" si="3"/>
        <v>900035822</v>
      </c>
      <c r="H117" s="159">
        <v>900030298</v>
      </c>
    </row>
    <row r="118" spans="1:8" x14ac:dyDescent="0.3">
      <c r="A118" s="155">
        <v>5824</v>
      </c>
      <c r="B118" s="156" t="s">
        <v>801</v>
      </c>
      <c r="C118" s="156" t="s">
        <v>746</v>
      </c>
      <c r="D118" s="160" t="s">
        <v>124</v>
      </c>
      <c r="E118" s="157">
        <v>90003</v>
      </c>
      <c r="F118" s="158" t="str">
        <f t="shared" si="2"/>
        <v>5824</v>
      </c>
      <c r="G118" s="158" t="str">
        <f t="shared" si="3"/>
        <v>900035824</v>
      </c>
      <c r="H118" s="159">
        <v>900030298</v>
      </c>
    </row>
    <row r="119" spans="1:8" x14ac:dyDescent="0.3">
      <c r="A119" s="155">
        <v>5825</v>
      </c>
      <c r="B119" s="156" t="s">
        <v>802</v>
      </c>
      <c r="C119" s="156" t="s">
        <v>746</v>
      </c>
      <c r="D119" s="160" t="s">
        <v>124</v>
      </c>
      <c r="E119" s="157">
        <v>90003</v>
      </c>
      <c r="F119" s="158" t="str">
        <f t="shared" si="2"/>
        <v>5825</v>
      </c>
      <c r="G119" s="158" t="str">
        <f t="shared" si="3"/>
        <v>900035825</v>
      </c>
      <c r="H119" s="159">
        <v>900030298</v>
      </c>
    </row>
    <row r="120" spans="1:8" x14ac:dyDescent="0.3">
      <c r="A120" s="155">
        <v>5827</v>
      </c>
      <c r="B120" s="156" t="s">
        <v>803</v>
      </c>
      <c r="C120" s="156" t="s">
        <v>746</v>
      </c>
      <c r="D120" s="160" t="s">
        <v>124</v>
      </c>
      <c r="E120" s="157">
        <v>90003</v>
      </c>
      <c r="F120" s="158" t="str">
        <f t="shared" si="2"/>
        <v>5827</v>
      </c>
      <c r="G120" s="158" t="str">
        <f t="shared" si="3"/>
        <v>900035827</v>
      </c>
      <c r="H120" s="159">
        <v>900030298</v>
      </c>
    </row>
    <row r="121" spans="1:8" x14ac:dyDescent="0.3">
      <c r="A121" s="155">
        <v>5828</v>
      </c>
      <c r="B121" s="156" t="s">
        <v>804</v>
      </c>
      <c r="C121" s="156" t="s">
        <v>746</v>
      </c>
      <c r="D121" s="160" t="s">
        <v>124</v>
      </c>
      <c r="E121" s="157">
        <v>90003</v>
      </c>
      <c r="F121" s="158" t="str">
        <f t="shared" si="2"/>
        <v>5828</v>
      </c>
      <c r="G121" s="158" t="str">
        <f t="shared" si="3"/>
        <v>900035828</v>
      </c>
      <c r="H121" s="159">
        <v>900030298</v>
      </c>
    </row>
    <row r="122" spans="1:8" x14ac:dyDescent="0.3">
      <c r="A122" s="155">
        <v>5829</v>
      </c>
      <c r="B122" s="156" t="s">
        <v>805</v>
      </c>
      <c r="C122" s="156" t="s">
        <v>746</v>
      </c>
      <c r="D122" s="160" t="s">
        <v>124</v>
      </c>
      <c r="E122" s="157">
        <v>90003</v>
      </c>
      <c r="F122" s="158" t="str">
        <f t="shared" si="2"/>
        <v>5829</v>
      </c>
      <c r="G122" s="158" t="str">
        <f t="shared" si="3"/>
        <v>900035829</v>
      </c>
      <c r="H122" s="159">
        <v>900030298</v>
      </c>
    </row>
    <row r="123" spans="1:8" x14ac:dyDescent="0.3">
      <c r="A123" s="155">
        <v>5831</v>
      </c>
      <c r="B123" s="156" t="s">
        <v>806</v>
      </c>
      <c r="C123" s="156" t="s">
        <v>746</v>
      </c>
      <c r="D123" s="160" t="s">
        <v>124</v>
      </c>
      <c r="E123" s="157">
        <v>90003</v>
      </c>
      <c r="F123" s="158" t="str">
        <f t="shared" si="2"/>
        <v>5831</v>
      </c>
      <c r="G123" s="158" t="str">
        <f t="shared" si="3"/>
        <v>900035831</v>
      </c>
      <c r="H123" s="159">
        <v>900030298</v>
      </c>
    </row>
    <row r="124" spans="1:8" x14ac:dyDescent="0.3">
      <c r="A124" s="155">
        <v>5832</v>
      </c>
      <c r="B124" s="156" t="s">
        <v>807</v>
      </c>
      <c r="C124" s="156" t="s">
        <v>746</v>
      </c>
      <c r="D124" s="160" t="s">
        <v>124</v>
      </c>
      <c r="E124" s="157">
        <v>90003</v>
      </c>
      <c r="F124" s="158" t="str">
        <f t="shared" si="2"/>
        <v>5832</v>
      </c>
      <c r="G124" s="158" t="str">
        <f t="shared" si="3"/>
        <v>900035832</v>
      </c>
      <c r="H124" s="159">
        <v>900030298</v>
      </c>
    </row>
    <row r="125" spans="1:8" x14ac:dyDescent="0.3">
      <c r="A125" s="155">
        <v>5833</v>
      </c>
      <c r="B125" s="156" t="s">
        <v>808</v>
      </c>
      <c r="C125" s="156" t="s">
        <v>746</v>
      </c>
      <c r="D125" s="160" t="s">
        <v>124</v>
      </c>
      <c r="E125" s="157">
        <v>90003</v>
      </c>
      <c r="F125" s="158" t="str">
        <f t="shared" si="2"/>
        <v>5833</v>
      </c>
      <c r="G125" s="158" t="str">
        <f t="shared" si="3"/>
        <v>900035833</v>
      </c>
      <c r="H125" s="159">
        <v>900030298</v>
      </c>
    </row>
    <row r="126" spans="1:8" x14ac:dyDescent="0.3">
      <c r="A126" s="155">
        <v>5834</v>
      </c>
      <c r="B126" s="156" t="s">
        <v>809</v>
      </c>
      <c r="C126" s="156" t="s">
        <v>746</v>
      </c>
      <c r="D126" s="160" t="s">
        <v>124</v>
      </c>
      <c r="E126" s="157">
        <v>90003</v>
      </c>
      <c r="F126" s="158" t="str">
        <f t="shared" si="2"/>
        <v>5834</v>
      </c>
      <c r="G126" s="158" t="str">
        <f t="shared" si="3"/>
        <v>900035834</v>
      </c>
      <c r="H126" s="159">
        <v>900030298</v>
      </c>
    </row>
    <row r="127" spans="1:8" x14ac:dyDescent="0.3">
      <c r="A127" s="155">
        <v>6502</v>
      </c>
      <c r="B127" s="156" t="s">
        <v>835</v>
      </c>
      <c r="C127" s="156" t="s">
        <v>746</v>
      </c>
      <c r="D127" s="165" t="s">
        <v>131</v>
      </c>
      <c r="E127" s="157">
        <v>90003</v>
      </c>
      <c r="F127" s="158" t="str">
        <f t="shared" si="2"/>
        <v>6502</v>
      </c>
      <c r="G127" s="158" t="str">
        <f t="shared" si="3"/>
        <v>900036502</v>
      </c>
      <c r="H127" s="157">
        <v>900036598</v>
      </c>
    </row>
    <row r="128" spans="1:8" x14ac:dyDescent="0.3">
      <c r="A128" s="155">
        <v>6503</v>
      </c>
      <c r="B128" s="156" t="s">
        <v>675</v>
      </c>
      <c r="C128" s="156" t="s">
        <v>746</v>
      </c>
      <c r="D128" s="165" t="s">
        <v>131</v>
      </c>
      <c r="E128" s="157">
        <v>90003</v>
      </c>
      <c r="F128" s="158" t="str">
        <f t="shared" si="2"/>
        <v>6503</v>
      </c>
      <c r="G128" s="158" t="str">
        <f t="shared" si="3"/>
        <v>900036503</v>
      </c>
      <c r="H128" s="157">
        <v>900036598</v>
      </c>
    </row>
    <row r="129" spans="1:8" x14ac:dyDescent="0.3">
      <c r="A129" s="155">
        <v>6505</v>
      </c>
      <c r="B129" s="156" t="s">
        <v>838</v>
      </c>
      <c r="C129" s="156" t="s">
        <v>746</v>
      </c>
      <c r="D129" s="165" t="s">
        <v>131</v>
      </c>
      <c r="E129" s="157">
        <v>90003</v>
      </c>
      <c r="F129" s="158" t="str">
        <f t="shared" si="2"/>
        <v>6505</v>
      </c>
      <c r="G129" s="158" t="str">
        <f t="shared" si="3"/>
        <v>900036505</v>
      </c>
      <c r="H129" s="157">
        <v>900036598</v>
      </c>
    </row>
    <row r="130" spans="1:8" x14ac:dyDescent="0.3">
      <c r="A130" s="155">
        <v>6506</v>
      </c>
      <c r="B130" s="156" t="s">
        <v>841</v>
      </c>
      <c r="C130" s="156" t="s">
        <v>746</v>
      </c>
      <c r="D130" s="165" t="s">
        <v>131</v>
      </c>
      <c r="E130" s="157">
        <v>90003</v>
      </c>
      <c r="F130" s="158" t="str">
        <f t="shared" ref="F130:F193" si="4">IF(LEN($A130)&lt;=4,LEFT(TEXT($A130,"0000"),4),LEFT(TEXT($A130,"000000"),4))</f>
        <v>6506</v>
      </c>
      <c r="G130" s="158" t="str">
        <f t="shared" si="3"/>
        <v>900036506</v>
      </c>
      <c r="H130" s="157">
        <v>900036598</v>
      </c>
    </row>
    <row r="131" spans="1:8" x14ac:dyDescent="0.3">
      <c r="A131" s="155">
        <v>6507</v>
      </c>
      <c r="B131" s="156" t="s">
        <v>844</v>
      </c>
      <c r="C131" s="156" t="s">
        <v>746</v>
      </c>
      <c r="D131" s="165" t="s">
        <v>131</v>
      </c>
      <c r="E131" s="157">
        <v>90003</v>
      </c>
      <c r="F131" s="158" t="str">
        <f t="shared" si="4"/>
        <v>6507</v>
      </c>
      <c r="G131" s="158" t="str">
        <f t="shared" ref="G131:G194" si="5">$E131&amp;$F131</f>
        <v>900036507</v>
      </c>
      <c r="H131" s="157">
        <v>900036598</v>
      </c>
    </row>
    <row r="132" spans="1:8" x14ac:dyDescent="0.3">
      <c r="A132" s="155">
        <v>6508</v>
      </c>
      <c r="B132" s="156" t="s">
        <v>847</v>
      </c>
      <c r="C132" s="156" t="s">
        <v>746</v>
      </c>
      <c r="D132" s="165" t="s">
        <v>131</v>
      </c>
      <c r="E132" s="157">
        <v>90003</v>
      </c>
      <c r="F132" s="158" t="str">
        <f t="shared" si="4"/>
        <v>6508</v>
      </c>
      <c r="G132" s="158" t="str">
        <f t="shared" si="5"/>
        <v>900036508</v>
      </c>
      <c r="H132" s="157">
        <v>900036598</v>
      </c>
    </row>
    <row r="133" spans="1:8" x14ac:dyDescent="0.3">
      <c r="A133" s="155">
        <v>6509</v>
      </c>
      <c r="B133" s="156" t="s">
        <v>850</v>
      </c>
      <c r="C133" s="156" t="s">
        <v>746</v>
      </c>
      <c r="D133" s="165" t="s">
        <v>131</v>
      </c>
      <c r="E133" s="157">
        <v>90003</v>
      </c>
      <c r="F133" s="158" t="str">
        <f t="shared" si="4"/>
        <v>6509</v>
      </c>
      <c r="G133" s="158" t="str">
        <f t="shared" si="5"/>
        <v>900036509</v>
      </c>
      <c r="H133" s="157">
        <v>900036598</v>
      </c>
    </row>
    <row r="134" spans="1:8" x14ac:dyDescent="0.3">
      <c r="A134" s="155">
        <v>6510</v>
      </c>
      <c r="B134" s="156" t="s">
        <v>853</v>
      </c>
      <c r="C134" s="156" t="s">
        <v>746</v>
      </c>
      <c r="D134" s="165" t="s">
        <v>131</v>
      </c>
      <c r="E134" s="157">
        <v>90003</v>
      </c>
      <c r="F134" s="158" t="str">
        <f t="shared" si="4"/>
        <v>6510</v>
      </c>
      <c r="G134" s="158" t="str">
        <f t="shared" si="5"/>
        <v>900036510</v>
      </c>
      <c r="H134" s="157">
        <v>900036598</v>
      </c>
    </row>
    <row r="135" spans="1:8" x14ac:dyDescent="0.3">
      <c r="A135" s="155">
        <v>6511</v>
      </c>
      <c r="B135" s="156" t="s">
        <v>856</v>
      </c>
      <c r="C135" s="156" t="s">
        <v>746</v>
      </c>
      <c r="D135" s="165" t="s">
        <v>131</v>
      </c>
      <c r="E135" s="157">
        <v>90003</v>
      </c>
      <c r="F135" s="158" t="str">
        <f t="shared" si="4"/>
        <v>6511</v>
      </c>
      <c r="G135" s="158" t="str">
        <f t="shared" si="5"/>
        <v>900036511</v>
      </c>
      <c r="H135" s="157">
        <v>900036598</v>
      </c>
    </row>
    <row r="136" spans="1:8" x14ac:dyDescent="0.3">
      <c r="A136" s="155">
        <v>6513</v>
      </c>
      <c r="B136" s="156" t="s">
        <v>859</v>
      </c>
      <c r="C136" s="156" t="s">
        <v>746</v>
      </c>
      <c r="D136" s="165" t="s">
        <v>131</v>
      </c>
      <c r="E136" s="157">
        <v>90003</v>
      </c>
      <c r="F136" s="158" t="str">
        <f t="shared" si="4"/>
        <v>6513</v>
      </c>
      <c r="G136" s="158" t="str">
        <f t="shared" si="5"/>
        <v>900036513</v>
      </c>
      <c r="H136" s="157">
        <v>900036598</v>
      </c>
    </row>
    <row r="137" spans="1:8" x14ac:dyDescent="0.3">
      <c r="A137" s="155">
        <v>6514</v>
      </c>
      <c r="B137" s="156" t="s">
        <v>861</v>
      </c>
      <c r="C137" s="156" t="s">
        <v>746</v>
      </c>
      <c r="D137" s="165" t="s">
        <v>131</v>
      </c>
      <c r="E137" s="157">
        <v>90003</v>
      </c>
      <c r="F137" s="158" t="str">
        <f t="shared" si="4"/>
        <v>6514</v>
      </c>
      <c r="G137" s="158" t="str">
        <f t="shared" si="5"/>
        <v>900036514</v>
      </c>
      <c r="H137" s="157">
        <v>900036598</v>
      </c>
    </row>
    <row r="138" spans="1:8" x14ac:dyDescent="0.3">
      <c r="A138" s="155">
        <v>6516</v>
      </c>
      <c r="B138" s="156" t="s">
        <v>863</v>
      </c>
      <c r="C138" s="156" t="s">
        <v>746</v>
      </c>
      <c r="D138" s="165" t="s">
        <v>131</v>
      </c>
      <c r="E138" s="157">
        <v>90003</v>
      </c>
      <c r="F138" s="158" t="str">
        <f t="shared" si="4"/>
        <v>6516</v>
      </c>
      <c r="G138" s="158" t="str">
        <f t="shared" si="5"/>
        <v>900036516</v>
      </c>
      <c r="H138" s="157">
        <v>900036598</v>
      </c>
    </row>
    <row r="139" spans="1:8" x14ac:dyDescent="0.3">
      <c r="A139" s="155">
        <v>6517</v>
      </c>
      <c r="B139" s="156" t="s">
        <v>865</v>
      </c>
      <c r="C139" s="156" t="s">
        <v>746</v>
      </c>
      <c r="D139" s="165" t="s">
        <v>131</v>
      </c>
      <c r="E139" s="157">
        <v>90003</v>
      </c>
      <c r="F139" s="158" t="str">
        <f t="shared" si="4"/>
        <v>6517</v>
      </c>
      <c r="G139" s="158" t="str">
        <f t="shared" si="5"/>
        <v>900036517</v>
      </c>
      <c r="H139" s="157">
        <v>900036598</v>
      </c>
    </row>
    <row r="140" spans="1:8" x14ac:dyDescent="0.3">
      <c r="A140" s="155">
        <v>6518</v>
      </c>
      <c r="B140" s="156" t="s">
        <v>868</v>
      </c>
      <c r="C140" s="156" t="s">
        <v>746</v>
      </c>
      <c r="D140" s="165" t="s">
        <v>131</v>
      </c>
      <c r="E140" s="157">
        <v>90003</v>
      </c>
      <c r="F140" s="158" t="str">
        <f t="shared" si="4"/>
        <v>6518</v>
      </c>
      <c r="G140" s="158" t="str">
        <f t="shared" si="5"/>
        <v>900036518</v>
      </c>
      <c r="H140" s="157">
        <v>900036598</v>
      </c>
    </row>
    <row r="141" spans="1:8" x14ac:dyDescent="0.3">
      <c r="A141" s="155">
        <v>6519</v>
      </c>
      <c r="B141" s="156" t="s">
        <v>871</v>
      </c>
      <c r="C141" s="156" t="s">
        <v>746</v>
      </c>
      <c r="D141" s="165" t="s">
        <v>131</v>
      </c>
      <c r="E141" s="157">
        <v>90003</v>
      </c>
      <c r="F141" s="158" t="str">
        <f t="shared" si="4"/>
        <v>6519</v>
      </c>
      <c r="G141" s="158" t="str">
        <f t="shared" si="5"/>
        <v>900036519</v>
      </c>
      <c r="H141" s="157">
        <v>900036598</v>
      </c>
    </row>
    <row r="142" spans="1:8" x14ac:dyDescent="0.3">
      <c r="A142" s="155">
        <v>6520</v>
      </c>
      <c r="B142" s="156" t="s">
        <v>874</v>
      </c>
      <c r="C142" s="156" t="s">
        <v>746</v>
      </c>
      <c r="D142" s="165" t="s">
        <v>131</v>
      </c>
      <c r="E142" s="157">
        <v>90003</v>
      </c>
      <c r="F142" s="158" t="str">
        <f t="shared" si="4"/>
        <v>6520</v>
      </c>
      <c r="G142" s="158" t="str">
        <f t="shared" si="5"/>
        <v>900036520</v>
      </c>
      <c r="H142" s="157">
        <v>900036598</v>
      </c>
    </row>
    <row r="143" spans="1:8" x14ac:dyDescent="0.3">
      <c r="A143" s="155">
        <v>6521</v>
      </c>
      <c r="B143" s="156" t="s">
        <v>877</v>
      </c>
      <c r="C143" s="156" t="s">
        <v>746</v>
      </c>
      <c r="D143" s="165" t="s">
        <v>131</v>
      </c>
      <c r="E143" s="157">
        <v>90003</v>
      </c>
      <c r="F143" s="158" t="str">
        <f t="shared" si="4"/>
        <v>6521</v>
      </c>
      <c r="G143" s="158" t="str">
        <f t="shared" si="5"/>
        <v>900036521</v>
      </c>
      <c r="H143" s="157">
        <v>900036598</v>
      </c>
    </row>
    <row r="144" spans="1:8" x14ac:dyDescent="0.3">
      <c r="A144" s="155">
        <v>6522</v>
      </c>
      <c r="B144" s="156" t="s">
        <v>880</v>
      </c>
      <c r="C144" s="156" t="s">
        <v>746</v>
      </c>
      <c r="D144" s="165" t="s">
        <v>131</v>
      </c>
      <c r="E144" s="157">
        <v>90003</v>
      </c>
      <c r="F144" s="158" t="str">
        <f t="shared" si="4"/>
        <v>6522</v>
      </c>
      <c r="G144" s="158" t="str">
        <f t="shared" si="5"/>
        <v>900036522</v>
      </c>
      <c r="H144" s="157">
        <v>900036598</v>
      </c>
    </row>
    <row r="145" spans="1:8" x14ac:dyDescent="0.3">
      <c r="A145" s="155">
        <v>6523</v>
      </c>
      <c r="B145" s="156" t="s">
        <v>883</v>
      </c>
      <c r="C145" s="156" t="s">
        <v>746</v>
      </c>
      <c r="D145" s="165" t="s">
        <v>131</v>
      </c>
      <c r="E145" s="157">
        <v>90003</v>
      </c>
      <c r="F145" s="158" t="str">
        <f t="shared" si="4"/>
        <v>6523</v>
      </c>
      <c r="G145" s="158" t="str">
        <f t="shared" si="5"/>
        <v>900036523</v>
      </c>
      <c r="H145" s="157">
        <v>900036598</v>
      </c>
    </row>
    <row r="146" spans="1:8" x14ac:dyDescent="0.3">
      <c r="A146" s="155">
        <v>6524</v>
      </c>
      <c r="B146" s="156" t="s">
        <v>886</v>
      </c>
      <c r="C146" s="156" t="s">
        <v>746</v>
      </c>
      <c r="D146" s="165" t="s">
        <v>131</v>
      </c>
      <c r="E146" s="157">
        <v>90003</v>
      </c>
      <c r="F146" s="158" t="str">
        <f t="shared" si="4"/>
        <v>6524</v>
      </c>
      <c r="G146" s="158" t="str">
        <f t="shared" si="5"/>
        <v>900036524</v>
      </c>
      <c r="H146" s="157">
        <v>900036598</v>
      </c>
    </row>
    <row r="147" spans="1:8" x14ac:dyDescent="0.3">
      <c r="A147" s="155">
        <v>6525</v>
      </c>
      <c r="B147" s="156" t="s">
        <v>132</v>
      </c>
      <c r="C147" s="156" t="s">
        <v>746</v>
      </c>
      <c r="D147" s="165" t="s">
        <v>131</v>
      </c>
      <c r="E147" s="157">
        <v>90003</v>
      </c>
      <c r="F147" s="158" t="str">
        <f t="shared" si="4"/>
        <v>6525</v>
      </c>
      <c r="G147" s="158" t="str">
        <f t="shared" si="5"/>
        <v>900036525</v>
      </c>
      <c r="H147" s="157">
        <v>900036598</v>
      </c>
    </row>
    <row r="148" spans="1:8" x14ac:dyDescent="0.3">
      <c r="A148" s="155">
        <v>6526</v>
      </c>
      <c r="B148" s="156" t="s">
        <v>890</v>
      </c>
      <c r="C148" s="156" t="s">
        <v>746</v>
      </c>
      <c r="D148" s="165" t="s">
        <v>131</v>
      </c>
      <c r="E148" s="157">
        <v>90003</v>
      </c>
      <c r="F148" s="158" t="str">
        <f t="shared" si="4"/>
        <v>6526</v>
      </c>
      <c r="G148" s="158" t="str">
        <f t="shared" si="5"/>
        <v>900036526</v>
      </c>
      <c r="H148" s="157">
        <v>900036598</v>
      </c>
    </row>
    <row r="149" spans="1:8" x14ac:dyDescent="0.3">
      <c r="A149" s="155">
        <v>6527</v>
      </c>
      <c r="B149" s="156" t="s">
        <v>892</v>
      </c>
      <c r="C149" s="156" t="s">
        <v>746</v>
      </c>
      <c r="D149" s="165" t="s">
        <v>131</v>
      </c>
      <c r="E149" s="157">
        <v>90003</v>
      </c>
      <c r="F149" s="158" t="str">
        <f t="shared" si="4"/>
        <v>6527</v>
      </c>
      <c r="G149" s="158" t="str">
        <f t="shared" si="5"/>
        <v>900036527</v>
      </c>
      <c r="H149" s="157">
        <v>900036598</v>
      </c>
    </row>
    <row r="150" spans="1:8" x14ac:dyDescent="0.3">
      <c r="A150" s="155">
        <v>6528</v>
      </c>
      <c r="B150" s="156" t="s">
        <v>894</v>
      </c>
      <c r="C150" s="156" t="s">
        <v>746</v>
      </c>
      <c r="D150" s="165" t="s">
        <v>131</v>
      </c>
      <c r="E150" s="157">
        <v>90003</v>
      </c>
      <c r="F150" s="158" t="str">
        <f t="shared" si="4"/>
        <v>6528</v>
      </c>
      <c r="G150" s="158" t="str">
        <f t="shared" si="5"/>
        <v>900036528</v>
      </c>
      <c r="H150" s="157">
        <v>900036598</v>
      </c>
    </row>
    <row r="151" spans="1:8" x14ac:dyDescent="0.3">
      <c r="A151" s="155">
        <v>6529</v>
      </c>
      <c r="B151" s="161" t="s">
        <v>896</v>
      </c>
      <c r="C151" s="161" t="s">
        <v>746</v>
      </c>
      <c r="D151" s="166" t="s">
        <v>131</v>
      </c>
      <c r="E151" s="158">
        <v>90003</v>
      </c>
      <c r="F151" s="158" t="str">
        <f t="shared" si="4"/>
        <v>6529</v>
      </c>
      <c r="G151" s="158" t="str">
        <f t="shared" si="5"/>
        <v>900036529</v>
      </c>
      <c r="H151" s="158">
        <v>900036598</v>
      </c>
    </row>
    <row r="152" spans="1:8" x14ac:dyDescent="0.3">
      <c r="A152" s="155">
        <v>6530</v>
      </c>
      <c r="B152" s="156" t="s">
        <v>898</v>
      </c>
      <c r="C152" s="156" t="s">
        <v>746</v>
      </c>
      <c r="D152" s="165" t="s">
        <v>131</v>
      </c>
      <c r="E152" s="157">
        <v>90003</v>
      </c>
      <c r="F152" s="158" t="str">
        <f t="shared" si="4"/>
        <v>6530</v>
      </c>
      <c r="G152" s="158" t="str">
        <f t="shared" si="5"/>
        <v>900036530</v>
      </c>
      <c r="H152" s="157">
        <v>900036598</v>
      </c>
    </row>
    <row r="153" spans="1:8" x14ac:dyDescent="0.3">
      <c r="A153" s="155">
        <v>6531</v>
      </c>
      <c r="B153" s="156" t="s">
        <v>900</v>
      </c>
      <c r="C153" s="156" t="s">
        <v>746</v>
      </c>
      <c r="D153" s="165" t="s">
        <v>131</v>
      </c>
      <c r="E153" s="157">
        <v>90003</v>
      </c>
      <c r="F153" s="158" t="str">
        <f t="shared" si="4"/>
        <v>6531</v>
      </c>
      <c r="G153" s="158" t="str">
        <f t="shared" si="5"/>
        <v>900036531</v>
      </c>
      <c r="H153" s="157">
        <v>900036598</v>
      </c>
    </row>
    <row r="154" spans="1:8" x14ac:dyDescent="0.3">
      <c r="A154" s="155">
        <v>6532</v>
      </c>
      <c r="B154" s="156" t="s">
        <v>902</v>
      </c>
      <c r="C154" s="156" t="s">
        <v>746</v>
      </c>
      <c r="D154" s="165" t="s">
        <v>131</v>
      </c>
      <c r="E154" s="157">
        <v>90003</v>
      </c>
      <c r="F154" s="158" t="str">
        <f t="shared" si="4"/>
        <v>6532</v>
      </c>
      <c r="G154" s="158" t="str">
        <f t="shared" si="5"/>
        <v>900036532</v>
      </c>
      <c r="H154" s="157">
        <v>900036598</v>
      </c>
    </row>
    <row r="155" spans="1:8" x14ac:dyDescent="0.3">
      <c r="A155" s="155">
        <v>6533</v>
      </c>
      <c r="B155" s="156" t="s">
        <v>904</v>
      </c>
      <c r="C155" s="156" t="s">
        <v>746</v>
      </c>
      <c r="D155" s="165" t="s">
        <v>131</v>
      </c>
      <c r="E155" s="157">
        <v>90003</v>
      </c>
      <c r="F155" s="158" t="str">
        <f t="shared" si="4"/>
        <v>6533</v>
      </c>
      <c r="G155" s="158" t="str">
        <f t="shared" si="5"/>
        <v>900036533</v>
      </c>
      <c r="H155" s="157">
        <v>900036598</v>
      </c>
    </row>
    <row r="156" spans="1:8" x14ac:dyDescent="0.3">
      <c r="A156" s="155">
        <v>6534</v>
      </c>
      <c r="B156" s="156" t="s">
        <v>906</v>
      </c>
      <c r="C156" s="156" t="s">
        <v>746</v>
      </c>
      <c r="D156" s="165" t="s">
        <v>131</v>
      </c>
      <c r="E156" s="157">
        <v>90003</v>
      </c>
      <c r="F156" s="158" t="str">
        <f t="shared" si="4"/>
        <v>6534</v>
      </c>
      <c r="G156" s="158" t="str">
        <f t="shared" si="5"/>
        <v>900036534</v>
      </c>
      <c r="H156" s="157">
        <v>900036598</v>
      </c>
    </row>
    <row r="157" spans="1:8" x14ac:dyDescent="0.3">
      <c r="A157" s="155">
        <v>6535</v>
      </c>
      <c r="B157" s="156" t="s">
        <v>908</v>
      </c>
      <c r="C157" s="156" t="s">
        <v>746</v>
      </c>
      <c r="D157" s="165" t="s">
        <v>131</v>
      </c>
      <c r="E157" s="157">
        <v>90003</v>
      </c>
      <c r="F157" s="158" t="str">
        <f t="shared" si="4"/>
        <v>6535</v>
      </c>
      <c r="G157" s="158" t="str">
        <f t="shared" si="5"/>
        <v>900036535</v>
      </c>
      <c r="H157" s="157">
        <v>900036598</v>
      </c>
    </row>
    <row r="158" spans="1:8" x14ac:dyDescent="0.3">
      <c r="A158" s="155">
        <v>6536</v>
      </c>
      <c r="B158" s="156" t="s">
        <v>910</v>
      </c>
      <c r="C158" s="156" t="s">
        <v>746</v>
      </c>
      <c r="D158" s="165" t="s">
        <v>131</v>
      </c>
      <c r="E158" s="157">
        <v>90003</v>
      </c>
      <c r="F158" s="158" t="str">
        <f t="shared" si="4"/>
        <v>6536</v>
      </c>
      <c r="G158" s="158" t="str">
        <f t="shared" si="5"/>
        <v>900036536</v>
      </c>
      <c r="H158" s="157">
        <v>900036598</v>
      </c>
    </row>
    <row r="159" spans="1:8" x14ac:dyDescent="0.3">
      <c r="A159" s="155">
        <v>6537</v>
      </c>
      <c r="B159" s="156" t="s">
        <v>912</v>
      </c>
      <c r="C159" s="156" t="s">
        <v>746</v>
      </c>
      <c r="D159" s="165" t="s">
        <v>131</v>
      </c>
      <c r="E159" s="157">
        <v>90003</v>
      </c>
      <c r="F159" s="158" t="str">
        <f t="shared" si="4"/>
        <v>6537</v>
      </c>
      <c r="G159" s="158" t="str">
        <f t="shared" si="5"/>
        <v>900036537</v>
      </c>
      <c r="H159" s="157">
        <v>900036598</v>
      </c>
    </row>
    <row r="160" spans="1:8" x14ac:dyDescent="0.3">
      <c r="A160" s="155">
        <v>6538</v>
      </c>
      <c r="B160" s="161" t="s">
        <v>133</v>
      </c>
      <c r="C160" s="161" t="s">
        <v>746</v>
      </c>
      <c r="D160" s="166" t="s">
        <v>131</v>
      </c>
      <c r="E160" s="158">
        <v>90003</v>
      </c>
      <c r="F160" s="158" t="str">
        <f t="shared" si="4"/>
        <v>6538</v>
      </c>
      <c r="G160" s="158" t="str">
        <f t="shared" si="5"/>
        <v>900036538</v>
      </c>
      <c r="H160" s="158">
        <v>900036598</v>
      </c>
    </row>
    <row r="161" spans="1:8" x14ac:dyDescent="0.3">
      <c r="A161" s="155">
        <v>6598</v>
      </c>
      <c r="B161" s="164" t="s">
        <v>134</v>
      </c>
      <c r="C161" s="164" t="s">
        <v>746</v>
      </c>
      <c r="D161" s="165" t="s">
        <v>131</v>
      </c>
      <c r="E161" s="157">
        <v>90003</v>
      </c>
      <c r="F161" s="158" t="str">
        <f t="shared" si="4"/>
        <v>6598</v>
      </c>
      <c r="G161" s="158" t="str">
        <f t="shared" si="5"/>
        <v>900036598</v>
      </c>
      <c r="H161" s="157">
        <v>900036598</v>
      </c>
    </row>
    <row r="162" spans="1:8" x14ac:dyDescent="0.3">
      <c r="A162" s="155">
        <v>9160</v>
      </c>
      <c r="B162" s="164" t="s">
        <v>135</v>
      </c>
      <c r="C162" s="164" t="s">
        <v>746</v>
      </c>
      <c r="D162" s="165" t="s">
        <v>131</v>
      </c>
      <c r="E162" s="157">
        <v>90003</v>
      </c>
      <c r="F162" s="158" t="str">
        <f t="shared" si="4"/>
        <v>9160</v>
      </c>
      <c r="G162" s="158" t="str">
        <f t="shared" si="5"/>
        <v>900039160</v>
      </c>
      <c r="H162" s="157">
        <v>900036598</v>
      </c>
    </row>
    <row r="163" spans="1:8" x14ac:dyDescent="0.3">
      <c r="A163" s="150">
        <v>1</v>
      </c>
      <c r="B163" s="151" t="s">
        <v>136</v>
      </c>
      <c r="C163" s="167" t="s">
        <v>86</v>
      </c>
      <c r="D163" s="154"/>
      <c r="E163" s="152">
        <v>90005</v>
      </c>
      <c r="F163" s="152" t="str">
        <f t="shared" si="4"/>
        <v>0001</v>
      </c>
      <c r="G163" s="152" t="str">
        <f t="shared" si="5"/>
        <v>900050001</v>
      </c>
      <c r="H163" s="153"/>
    </row>
    <row r="164" spans="1:8" x14ac:dyDescent="0.3">
      <c r="A164" s="155">
        <v>302</v>
      </c>
      <c r="B164" s="167" t="s">
        <v>137</v>
      </c>
      <c r="C164" s="167" t="s">
        <v>86</v>
      </c>
      <c r="D164" s="168" t="s">
        <v>138</v>
      </c>
      <c r="E164" s="158">
        <v>90005</v>
      </c>
      <c r="F164" s="158" t="str">
        <f t="shared" si="4"/>
        <v>0302</v>
      </c>
      <c r="G164" s="158" t="str">
        <f t="shared" si="5"/>
        <v>900050302</v>
      </c>
      <c r="H164" s="159">
        <v>900050398</v>
      </c>
    </row>
    <row r="165" spans="1:8" x14ac:dyDescent="0.3">
      <c r="A165" s="155">
        <v>303</v>
      </c>
      <c r="B165" s="167" t="s">
        <v>139</v>
      </c>
      <c r="C165" s="167" t="s">
        <v>86</v>
      </c>
      <c r="D165" s="168" t="s">
        <v>138</v>
      </c>
      <c r="E165" s="158">
        <v>90005</v>
      </c>
      <c r="F165" s="158" t="str">
        <f t="shared" si="4"/>
        <v>0303</v>
      </c>
      <c r="G165" s="158" t="str">
        <f t="shared" si="5"/>
        <v>900050303</v>
      </c>
      <c r="H165" s="159">
        <v>900050398</v>
      </c>
    </row>
    <row r="166" spans="1:8" x14ac:dyDescent="0.3">
      <c r="A166" s="155">
        <v>304</v>
      </c>
      <c r="B166" s="167" t="s">
        <v>921</v>
      </c>
      <c r="C166" s="167" t="s">
        <v>86</v>
      </c>
      <c r="D166" s="168" t="s">
        <v>138</v>
      </c>
      <c r="E166" s="158">
        <v>90005</v>
      </c>
      <c r="F166" s="158" t="str">
        <f t="shared" si="4"/>
        <v>0304</v>
      </c>
      <c r="G166" s="158" t="str">
        <f t="shared" si="5"/>
        <v>900050304</v>
      </c>
      <c r="H166" s="159">
        <v>900050398</v>
      </c>
    </row>
    <row r="167" spans="1:8" x14ac:dyDescent="0.3">
      <c r="A167" s="155">
        <v>305</v>
      </c>
      <c r="B167" s="167" t="s">
        <v>922</v>
      </c>
      <c r="C167" s="167" t="s">
        <v>86</v>
      </c>
      <c r="D167" s="168" t="s">
        <v>138</v>
      </c>
      <c r="E167" s="158">
        <v>90005</v>
      </c>
      <c r="F167" s="158" t="str">
        <f t="shared" si="4"/>
        <v>0305</v>
      </c>
      <c r="G167" s="158" t="str">
        <f t="shared" si="5"/>
        <v>900050305</v>
      </c>
      <c r="H167" s="159">
        <v>900050398</v>
      </c>
    </row>
    <row r="168" spans="1:8" x14ac:dyDescent="0.3">
      <c r="A168" s="155">
        <v>306</v>
      </c>
      <c r="B168" s="167" t="s">
        <v>140</v>
      </c>
      <c r="C168" s="167" t="s">
        <v>86</v>
      </c>
      <c r="D168" s="168" t="s">
        <v>138</v>
      </c>
      <c r="E168" s="158">
        <v>90005</v>
      </c>
      <c r="F168" s="158" t="str">
        <f t="shared" si="4"/>
        <v>0306</v>
      </c>
      <c r="G168" s="158" t="str">
        <f t="shared" si="5"/>
        <v>900050306</v>
      </c>
      <c r="H168" s="159">
        <v>900050398</v>
      </c>
    </row>
    <row r="169" spans="1:8" x14ac:dyDescent="0.3">
      <c r="A169" s="155">
        <v>307</v>
      </c>
      <c r="B169" s="167" t="s">
        <v>923</v>
      </c>
      <c r="C169" s="167" t="s">
        <v>86</v>
      </c>
      <c r="D169" s="168" t="s">
        <v>138</v>
      </c>
      <c r="E169" s="158">
        <v>90005</v>
      </c>
      <c r="F169" s="158" t="str">
        <f t="shared" si="4"/>
        <v>0307</v>
      </c>
      <c r="G169" s="158" t="str">
        <f t="shared" si="5"/>
        <v>900050307</v>
      </c>
      <c r="H169" s="159">
        <v>900050398</v>
      </c>
    </row>
    <row r="170" spans="1:8" x14ac:dyDescent="0.3">
      <c r="A170" s="155">
        <v>308</v>
      </c>
      <c r="B170" s="167" t="s">
        <v>924</v>
      </c>
      <c r="C170" s="167" t="s">
        <v>86</v>
      </c>
      <c r="D170" s="168" t="s">
        <v>138</v>
      </c>
      <c r="E170" s="158">
        <v>90005</v>
      </c>
      <c r="F170" s="158" t="str">
        <f t="shared" si="4"/>
        <v>0308</v>
      </c>
      <c r="G170" s="158" t="str">
        <f t="shared" si="5"/>
        <v>900050308</v>
      </c>
      <c r="H170" s="159">
        <v>900050398</v>
      </c>
    </row>
    <row r="171" spans="1:8" x14ac:dyDescent="0.3">
      <c r="A171" s="155">
        <v>309</v>
      </c>
      <c r="B171" s="167" t="s">
        <v>925</v>
      </c>
      <c r="C171" s="167" t="s">
        <v>86</v>
      </c>
      <c r="D171" s="168" t="s">
        <v>138</v>
      </c>
      <c r="E171" s="158">
        <v>90005</v>
      </c>
      <c r="F171" s="158" t="str">
        <f t="shared" si="4"/>
        <v>0309</v>
      </c>
      <c r="G171" s="158" t="str">
        <f t="shared" si="5"/>
        <v>900050309</v>
      </c>
      <c r="H171" s="159">
        <v>900050398</v>
      </c>
    </row>
    <row r="172" spans="1:8" x14ac:dyDescent="0.3">
      <c r="A172" s="155">
        <v>310</v>
      </c>
      <c r="B172" s="169" t="s">
        <v>926</v>
      </c>
      <c r="C172" s="167" t="s">
        <v>86</v>
      </c>
      <c r="D172" s="170" t="s">
        <v>138</v>
      </c>
      <c r="E172" s="158">
        <v>90005</v>
      </c>
      <c r="F172" s="158" t="str">
        <f t="shared" si="4"/>
        <v>0310</v>
      </c>
      <c r="G172" s="158" t="str">
        <f t="shared" si="5"/>
        <v>900050310</v>
      </c>
      <c r="H172" s="155">
        <v>900050398</v>
      </c>
    </row>
    <row r="173" spans="1:8" x14ac:dyDescent="0.3">
      <c r="A173" s="155">
        <v>312</v>
      </c>
      <c r="B173" s="167" t="s">
        <v>927</v>
      </c>
      <c r="C173" s="167" t="s">
        <v>86</v>
      </c>
      <c r="D173" s="168" t="s">
        <v>138</v>
      </c>
      <c r="E173" s="158">
        <v>90005</v>
      </c>
      <c r="F173" s="158" t="str">
        <f t="shared" si="4"/>
        <v>0312</v>
      </c>
      <c r="G173" s="158" t="str">
        <f t="shared" si="5"/>
        <v>900050312</v>
      </c>
      <c r="H173" s="159">
        <v>900050398</v>
      </c>
    </row>
    <row r="174" spans="1:8" x14ac:dyDescent="0.3">
      <c r="A174" s="155">
        <v>313</v>
      </c>
      <c r="B174" s="167" t="s">
        <v>141</v>
      </c>
      <c r="C174" s="167" t="s">
        <v>86</v>
      </c>
      <c r="D174" s="168" t="s">
        <v>138</v>
      </c>
      <c r="E174" s="158">
        <v>90005</v>
      </c>
      <c r="F174" s="158" t="str">
        <f t="shared" si="4"/>
        <v>0313</v>
      </c>
      <c r="G174" s="158" t="str">
        <f t="shared" si="5"/>
        <v>900050313</v>
      </c>
      <c r="H174" s="159">
        <v>900050398</v>
      </c>
    </row>
    <row r="175" spans="1:8" x14ac:dyDescent="0.3">
      <c r="A175" s="155">
        <v>314</v>
      </c>
      <c r="B175" s="167" t="s">
        <v>142</v>
      </c>
      <c r="C175" s="167" t="s">
        <v>86</v>
      </c>
      <c r="D175" s="168" t="s">
        <v>138</v>
      </c>
      <c r="E175" s="158">
        <v>90005</v>
      </c>
      <c r="F175" s="158" t="str">
        <f t="shared" si="4"/>
        <v>0314</v>
      </c>
      <c r="G175" s="158" t="str">
        <f t="shared" si="5"/>
        <v>900050314</v>
      </c>
      <c r="H175" s="159">
        <v>900050398</v>
      </c>
    </row>
    <row r="176" spans="1:8" x14ac:dyDescent="0.3">
      <c r="A176" s="155">
        <v>315</v>
      </c>
      <c r="B176" s="167" t="s">
        <v>143</v>
      </c>
      <c r="C176" s="167" t="s">
        <v>86</v>
      </c>
      <c r="D176" s="168" t="s">
        <v>138</v>
      </c>
      <c r="E176" s="158">
        <v>90005</v>
      </c>
      <c r="F176" s="158" t="str">
        <f t="shared" si="4"/>
        <v>0315</v>
      </c>
      <c r="G176" s="158" t="str">
        <f t="shared" si="5"/>
        <v>900050315</v>
      </c>
      <c r="H176" s="159">
        <v>900050398</v>
      </c>
    </row>
    <row r="177" spans="1:8" x14ac:dyDescent="0.3">
      <c r="A177" s="155">
        <v>316</v>
      </c>
      <c r="B177" s="167" t="s">
        <v>144</v>
      </c>
      <c r="C177" s="167" t="s">
        <v>86</v>
      </c>
      <c r="D177" s="168" t="s">
        <v>138</v>
      </c>
      <c r="E177" s="158">
        <v>90005</v>
      </c>
      <c r="F177" s="158" t="str">
        <f t="shared" si="4"/>
        <v>0316</v>
      </c>
      <c r="G177" s="158" t="str">
        <f t="shared" si="5"/>
        <v>900050316</v>
      </c>
      <c r="H177" s="159">
        <v>900050398</v>
      </c>
    </row>
    <row r="178" spans="1:8" x14ac:dyDescent="0.3">
      <c r="A178" s="155">
        <v>317</v>
      </c>
      <c r="B178" s="167" t="s">
        <v>145</v>
      </c>
      <c r="C178" s="167" t="s">
        <v>86</v>
      </c>
      <c r="D178" s="168" t="s">
        <v>138</v>
      </c>
      <c r="E178" s="158">
        <v>90005</v>
      </c>
      <c r="F178" s="158" t="str">
        <f t="shared" si="4"/>
        <v>0317</v>
      </c>
      <c r="G178" s="158" t="str">
        <f t="shared" si="5"/>
        <v>900050317</v>
      </c>
      <c r="H178" s="159">
        <v>900050398</v>
      </c>
    </row>
    <row r="179" spans="1:8" x14ac:dyDescent="0.3">
      <c r="A179" s="155">
        <v>318</v>
      </c>
      <c r="B179" s="167" t="s">
        <v>928</v>
      </c>
      <c r="C179" s="167" t="s">
        <v>86</v>
      </c>
      <c r="D179" s="168" t="s">
        <v>138</v>
      </c>
      <c r="E179" s="158">
        <v>90005</v>
      </c>
      <c r="F179" s="158" t="str">
        <f t="shared" si="4"/>
        <v>0318</v>
      </c>
      <c r="G179" s="158" t="str">
        <f t="shared" si="5"/>
        <v>900050318</v>
      </c>
      <c r="H179" s="159">
        <v>900050398</v>
      </c>
    </row>
    <row r="180" spans="1:8" x14ac:dyDescent="0.3">
      <c r="A180" s="155">
        <v>319</v>
      </c>
      <c r="B180" s="167" t="s">
        <v>146</v>
      </c>
      <c r="C180" s="167" t="s">
        <v>86</v>
      </c>
      <c r="D180" s="168" t="s">
        <v>138</v>
      </c>
      <c r="E180" s="158">
        <v>90005</v>
      </c>
      <c r="F180" s="158" t="str">
        <f t="shared" si="4"/>
        <v>0319</v>
      </c>
      <c r="G180" s="158" t="str">
        <f t="shared" si="5"/>
        <v>900050319</v>
      </c>
      <c r="H180" s="159">
        <v>900050398</v>
      </c>
    </row>
    <row r="181" spans="1:8" x14ac:dyDescent="0.3">
      <c r="A181" s="155">
        <v>320</v>
      </c>
      <c r="B181" s="167" t="s">
        <v>929</v>
      </c>
      <c r="C181" s="167" t="s">
        <v>86</v>
      </c>
      <c r="D181" s="168" t="s">
        <v>138</v>
      </c>
      <c r="E181" s="158">
        <v>90005</v>
      </c>
      <c r="F181" s="158" t="str">
        <f t="shared" si="4"/>
        <v>0320</v>
      </c>
      <c r="G181" s="158" t="str">
        <f t="shared" si="5"/>
        <v>900050320</v>
      </c>
      <c r="H181" s="159">
        <v>900050398</v>
      </c>
    </row>
    <row r="182" spans="1:8" x14ac:dyDescent="0.3">
      <c r="A182" s="155">
        <v>321</v>
      </c>
      <c r="B182" s="167" t="s">
        <v>930</v>
      </c>
      <c r="C182" s="167" t="s">
        <v>86</v>
      </c>
      <c r="D182" s="168" t="s">
        <v>138</v>
      </c>
      <c r="E182" s="158">
        <v>90005</v>
      </c>
      <c r="F182" s="158" t="str">
        <f t="shared" si="4"/>
        <v>0321</v>
      </c>
      <c r="G182" s="158" t="str">
        <f t="shared" si="5"/>
        <v>900050321</v>
      </c>
      <c r="H182" s="159">
        <v>900050398</v>
      </c>
    </row>
    <row r="183" spans="1:8" x14ac:dyDescent="0.3">
      <c r="A183" s="155">
        <v>322</v>
      </c>
      <c r="B183" s="167" t="s">
        <v>931</v>
      </c>
      <c r="C183" s="167" t="s">
        <v>86</v>
      </c>
      <c r="D183" s="168" t="s">
        <v>138</v>
      </c>
      <c r="E183" s="158">
        <v>90005</v>
      </c>
      <c r="F183" s="158" t="str">
        <f t="shared" si="4"/>
        <v>0322</v>
      </c>
      <c r="G183" s="158" t="str">
        <f t="shared" si="5"/>
        <v>900050322</v>
      </c>
      <c r="H183" s="159">
        <v>900050398</v>
      </c>
    </row>
    <row r="184" spans="1:8" x14ac:dyDescent="0.3">
      <c r="A184" s="155">
        <v>323</v>
      </c>
      <c r="B184" s="167" t="s">
        <v>932</v>
      </c>
      <c r="C184" s="167" t="s">
        <v>86</v>
      </c>
      <c r="D184" s="168" t="s">
        <v>138</v>
      </c>
      <c r="E184" s="158">
        <v>90005</v>
      </c>
      <c r="F184" s="158" t="str">
        <f t="shared" si="4"/>
        <v>0323</v>
      </c>
      <c r="G184" s="158" t="str">
        <f t="shared" si="5"/>
        <v>900050323</v>
      </c>
      <c r="H184" s="159">
        <v>900050398</v>
      </c>
    </row>
    <row r="185" spans="1:8" x14ac:dyDescent="0.3">
      <c r="A185" s="155">
        <v>324</v>
      </c>
      <c r="B185" s="167" t="s">
        <v>933</v>
      </c>
      <c r="C185" s="167" t="s">
        <v>86</v>
      </c>
      <c r="D185" s="168" t="s">
        <v>138</v>
      </c>
      <c r="E185" s="158">
        <v>90005</v>
      </c>
      <c r="F185" s="158" t="str">
        <f t="shared" si="4"/>
        <v>0324</v>
      </c>
      <c r="G185" s="158" t="str">
        <f t="shared" si="5"/>
        <v>900050324</v>
      </c>
      <c r="H185" s="159">
        <v>900050398</v>
      </c>
    </row>
    <row r="186" spans="1:8" x14ac:dyDescent="0.3">
      <c r="A186" s="155">
        <v>325</v>
      </c>
      <c r="B186" s="167" t="s">
        <v>934</v>
      </c>
      <c r="C186" s="167" t="s">
        <v>86</v>
      </c>
      <c r="D186" s="168" t="s">
        <v>138</v>
      </c>
      <c r="E186" s="158">
        <v>90005</v>
      </c>
      <c r="F186" s="158" t="str">
        <f t="shared" si="4"/>
        <v>0325</v>
      </c>
      <c r="G186" s="158" t="str">
        <f t="shared" si="5"/>
        <v>900050325</v>
      </c>
      <c r="H186" s="159">
        <v>900050398</v>
      </c>
    </row>
    <row r="187" spans="1:8" x14ac:dyDescent="0.3">
      <c r="A187" s="155">
        <v>329</v>
      </c>
      <c r="B187" s="167" t="s">
        <v>935</v>
      </c>
      <c r="C187" s="167" t="s">
        <v>86</v>
      </c>
      <c r="D187" s="168" t="s">
        <v>138</v>
      </c>
      <c r="E187" s="158">
        <v>90005</v>
      </c>
      <c r="F187" s="158" t="str">
        <f t="shared" si="4"/>
        <v>0329</v>
      </c>
      <c r="G187" s="158" t="str">
        <f t="shared" si="5"/>
        <v>900050329</v>
      </c>
      <c r="H187" s="159">
        <v>900050398</v>
      </c>
    </row>
    <row r="188" spans="1:8" x14ac:dyDescent="0.3">
      <c r="A188" s="155">
        <v>330</v>
      </c>
      <c r="B188" s="167" t="s">
        <v>936</v>
      </c>
      <c r="C188" s="167" t="s">
        <v>86</v>
      </c>
      <c r="D188" s="168" t="s">
        <v>138</v>
      </c>
      <c r="E188" s="158">
        <v>90005</v>
      </c>
      <c r="F188" s="158" t="str">
        <f t="shared" si="4"/>
        <v>0330</v>
      </c>
      <c r="G188" s="158" t="str">
        <f t="shared" si="5"/>
        <v>900050330</v>
      </c>
      <c r="H188" s="159">
        <v>900050398</v>
      </c>
    </row>
    <row r="189" spans="1:8" x14ac:dyDescent="0.3">
      <c r="A189" s="155">
        <v>331</v>
      </c>
      <c r="B189" s="167" t="s">
        <v>937</v>
      </c>
      <c r="C189" s="167" t="s">
        <v>86</v>
      </c>
      <c r="D189" s="168" t="s">
        <v>138</v>
      </c>
      <c r="E189" s="158">
        <v>90005</v>
      </c>
      <c r="F189" s="158" t="str">
        <f t="shared" si="4"/>
        <v>0331</v>
      </c>
      <c r="G189" s="158" t="str">
        <f t="shared" si="5"/>
        <v>900050331</v>
      </c>
      <c r="H189" s="159">
        <v>900050398</v>
      </c>
    </row>
    <row r="190" spans="1:8" x14ac:dyDescent="0.3">
      <c r="A190" s="155">
        <v>332</v>
      </c>
      <c r="B190" s="167" t="s">
        <v>938</v>
      </c>
      <c r="C190" s="167" t="s">
        <v>86</v>
      </c>
      <c r="D190" s="168" t="s">
        <v>138</v>
      </c>
      <c r="E190" s="158">
        <v>90005</v>
      </c>
      <c r="F190" s="158" t="str">
        <f t="shared" si="4"/>
        <v>0332</v>
      </c>
      <c r="G190" s="158" t="str">
        <f t="shared" si="5"/>
        <v>900050332</v>
      </c>
      <c r="H190" s="159">
        <v>900050398</v>
      </c>
    </row>
    <row r="191" spans="1:8" x14ac:dyDescent="0.3">
      <c r="A191" s="155">
        <v>333</v>
      </c>
      <c r="B191" s="167" t="s">
        <v>939</v>
      </c>
      <c r="C191" s="167" t="s">
        <v>86</v>
      </c>
      <c r="D191" s="168" t="s">
        <v>138</v>
      </c>
      <c r="E191" s="158">
        <v>90005</v>
      </c>
      <c r="F191" s="158" t="str">
        <f t="shared" si="4"/>
        <v>0333</v>
      </c>
      <c r="G191" s="158" t="str">
        <f t="shared" si="5"/>
        <v>900050333</v>
      </c>
      <c r="H191" s="159">
        <v>900050398</v>
      </c>
    </row>
    <row r="192" spans="1:8" x14ac:dyDescent="0.3">
      <c r="A192" s="155">
        <v>334</v>
      </c>
      <c r="B192" s="167" t="s">
        <v>940</v>
      </c>
      <c r="C192" s="167" t="s">
        <v>86</v>
      </c>
      <c r="D192" s="168" t="s">
        <v>138</v>
      </c>
      <c r="E192" s="158">
        <v>90005</v>
      </c>
      <c r="F192" s="158" t="str">
        <f t="shared" si="4"/>
        <v>0334</v>
      </c>
      <c r="G192" s="158" t="str">
        <f t="shared" si="5"/>
        <v>900050334</v>
      </c>
      <c r="H192" s="159">
        <v>900050398</v>
      </c>
    </row>
    <row r="193" spans="1:8" x14ac:dyDescent="0.3">
      <c r="A193" s="155">
        <v>335</v>
      </c>
      <c r="B193" s="167" t="s">
        <v>941</v>
      </c>
      <c r="C193" s="167" t="s">
        <v>86</v>
      </c>
      <c r="D193" s="168" t="s">
        <v>138</v>
      </c>
      <c r="E193" s="158">
        <v>90005</v>
      </c>
      <c r="F193" s="158" t="str">
        <f t="shared" si="4"/>
        <v>0335</v>
      </c>
      <c r="G193" s="158" t="str">
        <f t="shared" si="5"/>
        <v>900050335</v>
      </c>
      <c r="H193" s="159">
        <v>900050398</v>
      </c>
    </row>
    <row r="194" spans="1:8" x14ac:dyDescent="0.3">
      <c r="A194" s="155">
        <v>398</v>
      </c>
      <c r="B194" s="169" t="s">
        <v>147</v>
      </c>
      <c r="C194" s="167" t="s">
        <v>86</v>
      </c>
      <c r="D194" s="168" t="s">
        <v>138</v>
      </c>
      <c r="E194" s="158">
        <v>90005</v>
      </c>
      <c r="F194" s="158" t="str">
        <f t="shared" ref="F194:F257" si="6">IF(LEN($A194)&lt;=4,LEFT(TEXT($A194,"0000"),4),LEFT(TEXT($A194,"000000"),4))</f>
        <v>0398</v>
      </c>
      <c r="G194" s="158" t="str">
        <f t="shared" si="5"/>
        <v>900050398</v>
      </c>
      <c r="H194" s="159">
        <v>900050398</v>
      </c>
    </row>
    <row r="195" spans="1:8" x14ac:dyDescent="0.3">
      <c r="A195" s="155">
        <v>3602</v>
      </c>
      <c r="B195" s="167" t="s">
        <v>942</v>
      </c>
      <c r="C195" s="167" t="s">
        <v>86</v>
      </c>
      <c r="D195" s="168" t="s">
        <v>148</v>
      </c>
      <c r="E195" s="158">
        <v>90005</v>
      </c>
      <c r="F195" s="158" t="str">
        <f t="shared" si="6"/>
        <v>3602</v>
      </c>
      <c r="G195" s="158" t="str">
        <f t="shared" ref="G195:G259" si="7">$E195&amp;$F195</f>
        <v>900053602</v>
      </c>
      <c r="H195" s="157">
        <v>900053698</v>
      </c>
    </row>
    <row r="196" spans="1:8" x14ac:dyDescent="0.3">
      <c r="A196" s="155">
        <v>3603</v>
      </c>
      <c r="B196" s="167" t="s">
        <v>944</v>
      </c>
      <c r="C196" s="167" t="s">
        <v>86</v>
      </c>
      <c r="D196" s="168" t="s">
        <v>148</v>
      </c>
      <c r="E196" s="158">
        <v>90005</v>
      </c>
      <c r="F196" s="158" t="str">
        <f t="shared" si="6"/>
        <v>3603</v>
      </c>
      <c r="G196" s="158" t="str">
        <f t="shared" si="7"/>
        <v>900053603</v>
      </c>
      <c r="H196" s="157">
        <v>900053698</v>
      </c>
    </row>
    <row r="197" spans="1:8" x14ac:dyDescent="0.3">
      <c r="A197" s="155">
        <v>3604</v>
      </c>
      <c r="B197" s="167" t="s">
        <v>946</v>
      </c>
      <c r="C197" s="167" t="s">
        <v>86</v>
      </c>
      <c r="D197" s="168" t="s">
        <v>148</v>
      </c>
      <c r="E197" s="158">
        <v>90005</v>
      </c>
      <c r="F197" s="158" t="str">
        <f t="shared" si="6"/>
        <v>3604</v>
      </c>
      <c r="G197" s="158" t="str">
        <f t="shared" si="7"/>
        <v>900053604</v>
      </c>
      <c r="H197" s="157">
        <v>900053698</v>
      </c>
    </row>
    <row r="198" spans="1:8" x14ac:dyDescent="0.3">
      <c r="A198" s="155">
        <v>3605</v>
      </c>
      <c r="B198" s="167" t="s">
        <v>149</v>
      </c>
      <c r="C198" s="167" t="s">
        <v>86</v>
      </c>
      <c r="D198" s="168" t="s">
        <v>148</v>
      </c>
      <c r="E198" s="158">
        <v>90005</v>
      </c>
      <c r="F198" s="158" t="str">
        <f t="shared" si="6"/>
        <v>3605</v>
      </c>
      <c r="G198" s="158" t="str">
        <f t="shared" si="7"/>
        <v>900053605</v>
      </c>
      <c r="H198" s="157">
        <v>900053698</v>
      </c>
    </row>
    <row r="199" spans="1:8" x14ac:dyDescent="0.3">
      <c r="A199" s="155">
        <v>3606</v>
      </c>
      <c r="B199" s="167" t="s">
        <v>949</v>
      </c>
      <c r="C199" s="167" t="s">
        <v>86</v>
      </c>
      <c r="D199" s="168" t="s">
        <v>148</v>
      </c>
      <c r="E199" s="158">
        <v>90005</v>
      </c>
      <c r="F199" s="158" t="str">
        <f t="shared" si="6"/>
        <v>3606</v>
      </c>
      <c r="G199" s="158" t="str">
        <f t="shared" si="7"/>
        <v>900053606</v>
      </c>
      <c r="H199" s="157">
        <v>900053698</v>
      </c>
    </row>
    <row r="200" spans="1:8" x14ac:dyDescent="0.3">
      <c r="A200" s="155">
        <v>3607</v>
      </c>
      <c r="B200" s="167" t="s">
        <v>150</v>
      </c>
      <c r="C200" s="167" t="s">
        <v>86</v>
      </c>
      <c r="D200" s="168" t="s">
        <v>148</v>
      </c>
      <c r="E200" s="158">
        <v>90005</v>
      </c>
      <c r="F200" s="158" t="str">
        <f t="shared" si="6"/>
        <v>3607</v>
      </c>
      <c r="G200" s="158" t="str">
        <f t="shared" si="7"/>
        <v>900053607</v>
      </c>
      <c r="H200" s="157">
        <v>900053698</v>
      </c>
    </row>
    <row r="201" spans="1:8" x14ac:dyDescent="0.3">
      <c r="A201" s="155">
        <v>3608</v>
      </c>
      <c r="B201" s="167" t="s">
        <v>151</v>
      </c>
      <c r="C201" s="167" t="s">
        <v>86</v>
      </c>
      <c r="D201" s="168" t="s">
        <v>148</v>
      </c>
      <c r="E201" s="158">
        <v>90005</v>
      </c>
      <c r="F201" s="158" t="str">
        <f t="shared" si="6"/>
        <v>3608</v>
      </c>
      <c r="G201" s="158" t="str">
        <f t="shared" si="7"/>
        <v>900053608</v>
      </c>
      <c r="H201" s="157">
        <v>900053698</v>
      </c>
    </row>
    <row r="202" spans="1:8" x14ac:dyDescent="0.3">
      <c r="A202" s="155">
        <v>3609</v>
      </c>
      <c r="B202" s="167" t="s">
        <v>955</v>
      </c>
      <c r="C202" s="167" t="s">
        <v>86</v>
      </c>
      <c r="D202" s="168" t="s">
        <v>148</v>
      </c>
      <c r="E202" s="158">
        <v>90005</v>
      </c>
      <c r="F202" s="158" t="str">
        <f t="shared" si="6"/>
        <v>3609</v>
      </c>
      <c r="G202" s="158" t="str">
        <f t="shared" si="7"/>
        <v>900053609</v>
      </c>
      <c r="H202" s="157">
        <v>900053698</v>
      </c>
    </row>
    <row r="203" spans="1:8" x14ac:dyDescent="0.3">
      <c r="A203" s="155">
        <v>3610</v>
      </c>
      <c r="B203" s="167" t="s">
        <v>152</v>
      </c>
      <c r="C203" s="167" t="s">
        <v>86</v>
      </c>
      <c r="D203" s="168" t="s">
        <v>148</v>
      </c>
      <c r="E203" s="158">
        <v>90005</v>
      </c>
      <c r="F203" s="158" t="str">
        <f t="shared" si="6"/>
        <v>3610</v>
      </c>
      <c r="G203" s="158" t="str">
        <f t="shared" si="7"/>
        <v>900053610</v>
      </c>
      <c r="H203" s="157">
        <v>900053698</v>
      </c>
    </row>
    <row r="204" spans="1:8" x14ac:dyDescent="0.3">
      <c r="A204" s="155">
        <v>3611</v>
      </c>
      <c r="B204" s="167" t="s">
        <v>153</v>
      </c>
      <c r="C204" s="167" t="s">
        <v>86</v>
      </c>
      <c r="D204" s="168" t="s">
        <v>148</v>
      </c>
      <c r="E204" s="158">
        <v>90005</v>
      </c>
      <c r="F204" s="158" t="str">
        <f t="shared" si="6"/>
        <v>3611</v>
      </c>
      <c r="G204" s="158" t="str">
        <f t="shared" si="7"/>
        <v>900053611</v>
      </c>
      <c r="H204" s="157">
        <v>900053698</v>
      </c>
    </row>
    <row r="205" spans="1:8" x14ac:dyDescent="0.3">
      <c r="A205" s="155">
        <v>3612</v>
      </c>
      <c r="B205" s="167" t="s">
        <v>154</v>
      </c>
      <c r="C205" s="167" t="s">
        <v>86</v>
      </c>
      <c r="D205" s="168" t="s">
        <v>148</v>
      </c>
      <c r="E205" s="158">
        <v>90005</v>
      </c>
      <c r="F205" s="158" t="str">
        <f t="shared" si="6"/>
        <v>3612</v>
      </c>
      <c r="G205" s="158" t="str">
        <f t="shared" si="7"/>
        <v>900053612</v>
      </c>
      <c r="H205" s="157">
        <v>900053698</v>
      </c>
    </row>
    <row r="206" spans="1:8" x14ac:dyDescent="0.3">
      <c r="A206" s="155">
        <v>3613</v>
      </c>
      <c r="B206" s="167" t="s">
        <v>155</v>
      </c>
      <c r="C206" s="167" t="s">
        <v>86</v>
      </c>
      <c r="D206" s="168" t="s">
        <v>148</v>
      </c>
      <c r="E206" s="158">
        <v>90005</v>
      </c>
      <c r="F206" s="158" t="str">
        <f t="shared" si="6"/>
        <v>3613</v>
      </c>
      <c r="G206" s="158" t="str">
        <f t="shared" si="7"/>
        <v>900053613</v>
      </c>
      <c r="H206" s="157">
        <v>900053698</v>
      </c>
    </row>
    <row r="207" spans="1:8" x14ac:dyDescent="0.3">
      <c r="A207" s="155">
        <v>3614</v>
      </c>
      <c r="B207" s="167" t="s">
        <v>156</v>
      </c>
      <c r="C207" s="167" t="s">
        <v>86</v>
      </c>
      <c r="D207" s="168" t="s">
        <v>148</v>
      </c>
      <c r="E207" s="158">
        <v>90005</v>
      </c>
      <c r="F207" s="158" t="str">
        <f t="shared" si="6"/>
        <v>3614</v>
      </c>
      <c r="G207" s="158" t="str">
        <f t="shared" si="7"/>
        <v>900053614</v>
      </c>
      <c r="H207" s="157">
        <v>900053698</v>
      </c>
    </row>
    <row r="208" spans="1:8" x14ac:dyDescent="0.3">
      <c r="A208" s="155">
        <v>3615</v>
      </c>
      <c r="B208" s="167" t="s">
        <v>157</v>
      </c>
      <c r="C208" s="167" t="s">
        <v>86</v>
      </c>
      <c r="D208" s="168" t="s">
        <v>148</v>
      </c>
      <c r="E208" s="158">
        <v>90005</v>
      </c>
      <c r="F208" s="158" t="str">
        <f t="shared" si="6"/>
        <v>3615</v>
      </c>
      <c r="G208" s="158" t="str">
        <f t="shared" si="7"/>
        <v>900053615</v>
      </c>
      <c r="H208" s="157">
        <v>900053698</v>
      </c>
    </row>
    <row r="209" spans="1:8" x14ac:dyDescent="0.3">
      <c r="A209" s="155">
        <v>3616</v>
      </c>
      <c r="B209" s="167" t="s">
        <v>968</v>
      </c>
      <c r="C209" s="167" t="s">
        <v>86</v>
      </c>
      <c r="D209" s="168" t="s">
        <v>148</v>
      </c>
      <c r="E209" s="158">
        <v>90005</v>
      </c>
      <c r="F209" s="158" t="str">
        <f t="shared" si="6"/>
        <v>3616</v>
      </c>
      <c r="G209" s="158" t="str">
        <f t="shared" si="7"/>
        <v>900053616</v>
      </c>
      <c r="H209" s="157">
        <v>900053698</v>
      </c>
    </row>
    <row r="210" spans="1:8" x14ac:dyDescent="0.3">
      <c r="A210" s="155">
        <v>3617</v>
      </c>
      <c r="B210" s="167" t="s">
        <v>971</v>
      </c>
      <c r="C210" s="167" t="s">
        <v>86</v>
      </c>
      <c r="D210" s="168" t="s">
        <v>148</v>
      </c>
      <c r="E210" s="158">
        <v>90005</v>
      </c>
      <c r="F210" s="158" t="str">
        <f t="shared" si="6"/>
        <v>3617</v>
      </c>
      <c r="G210" s="158" t="str">
        <f t="shared" si="7"/>
        <v>900053617</v>
      </c>
      <c r="H210" s="157">
        <v>900053698</v>
      </c>
    </row>
    <row r="211" spans="1:8" x14ac:dyDescent="0.3">
      <c r="A211" s="155">
        <v>3618</v>
      </c>
      <c r="B211" s="167" t="s">
        <v>974</v>
      </c>
      <c r="C211" s="167" t="s">
        <v>86</v>
      </c>
      <c r="D211" s="168" t="s">
        <v>148</v>
      </c>
      <c r="E211" s="158">
        <v>90005</v>
      </c>
      <c r="F211" s="158" t="str">
        <f t="shared" si="6"/>
        <v>3618</v>
      </c>
      <c r="G211" s="158" t="str">
        <f t="shared" si="7"/>
        <v>900053618</v>
      </c>
      <c r="H211" s="157">
        <v>900053698</v>
      </c>
    </row>
    <row r="212" spans="1:8" x14ac:dyDescent="0.3">
      <c r="A212" s="155">
        <v>3619</v>
      </c>
      <c r="B212" s="167" t="s">
        <v>977</v>
      </c>
      <c r="C212" s="167" t="s">
        <v>86</v>
      </c>
      <c r="D212" s="168" t="s">
        <v>148</v>
      </c>
      <c r="E212" s="158">
        <v>90005</v>
      </c>
      <c r="F212" s="158" t="str">
        <f t="shared" si="6"/>
        <v>3619</v>
      </c>
      <c r="G212" s="158" t="str">
        <f t="shared" si="7"/>
        <v>900053619</v>
      </c>
      <c r="H212" s="157">
        <v>900053698</v>
      </c>
    </row>
    <row r="213" spans="1:8" x14ac:dyDescent="0.3">
      <c r="A213" s="155">
        <v>3620</v>
      </c>
      <c r="B213" s="167" t="s">
        <v>158</v>
      </c>
      <c r="C213" s="167" t="s">
        <v>86</v>
      </c>
      <c r="D213" s="168" t="s">
        <v>148</v>
      </c>
      <c r="E213" s="158">
        <v>90005</v>
      </c>
      <c r="F213" s="158" t="str">
        <f t="shared" si="6"/>
        <v>3620</v>
      </c>
      <c r="G213" s="158" t="str">
        <f t="shared" si="7"/>
        <v>900053620</v>
      </c>
      <c r="H213" s="157">
        <v>900053698</v>
      </c>
    </row>
    <row r="214" spans="1:8" x14ac:dyDescent="0.3">
      <c r="A214" s="155">
        <v>3621</v>
      </c>
      <c r="B214" s="167" t="s">
        <v>159</v>
      </c>
      <c r="C214" s="167" t="s">
        <v>86</v>
      </c>
      <c r="D214" s="168" t="s">
        <v>148</v>
      </c>
      <c r="E214" s="158">
        <v>90005</v>
      </c>
      <c r="F214" s="158" t="str">
        <f t="shared" si="6"/>
        <v>3621</v>
      </c>
      <c r="G214" s="158" t="str">
        <f t="shared" si="7"/>
        <v>900053621</v>
      </c>
      <c r="H214" s="157">
        <v>900053698</v>
      </c>
    </row>
    <row r="215" spans="1:8" x14ac:dyDescent="0.3">
      <c r="A215" s="155">
        <v>3622</v>
      </c>
      <c r="B215" s="167" t="s">
        <v>984</v>
      </c>
      <c r="C215" s="167" t="s">
        <v>86</v>
      </c>
      <c r="D215" s="168" t="s">
        <v>148</v>
      </c>
      <c r="E215" s="158">
        <v>90005</v>
      </c>
      <c r="F215" s="158" t="str">
        <f t="shared" si="6"/>
        <v>3622</v>
      </c>
      <c r="G215" s="158" t="str">
        <f t="shared" si="7"/>
        <v>900053622</v>
      </c>
      <c r="H215" s="157">
        <v>900053698</v>
      </c>
    </row>
    <row r="216" spans="1:8" x14ac:dyDescent="0.3">
      <c r="A216" s="155">
        <v>3624</v>
      </c>
      <c r="B216" s="167" t="s">
        <v>160</v>
      </c>
      <c r="C216" s="167" t="s">
        <v>86</v>
      </c>
      <c r="D216" s="168" t="s">
        <v>148</v>
      </c>
      <c r="E216" s="158">
        <v>90005</v>
      </c>
      <c r="F216" s="158" t="str">
        <f t="shared" si="6"/>
        <v>3624</v>
      </c>
      <c r="G216" s="158" t="str">
        <f t="shared" si="7"/>
        <v>900053624</v>
      </c>
      <c r="H216" s="157">
        <v>900053698</v>
      </c>
    </row>
    <row r="217" spans="1:8" x14ac:dyDescent="0.3">
      <c r="A217" s="155">
        <v>3625</v>
      </c>
      <c r="B217" s="167" t="s">
        <v>989</v>
      </c>
      <c r="C217" s="167" t="s">
        <v>86</v>
      </c>
      <c r="D217" s="168" t="s">
        <v>148</v>
      </c>
      <c r="E217" s="158">
        <v>90005</v>
      </c>
      <c r="F217" s="158" t="str">
        <f t="shared" si="6"/>
        <v>3625</v>
      </c>
      <c r="G217" s="158" t="str">
        <f t="shared" si="7"/>
        <v>900053625</v>
      </c>
      <c r="H217" s="157">
        <v>900053698</v>
      </c>
    </row>
    <row r="218" spans="1:8" x14ac:dyDescent="0.3">
      <c r="A218" s="155">
        <v>3626</v>
      </c>
      <c r="B218" s="167" t="s">
        <v>161</v>
      </c>
      <c r="C218" s="167" t="s">
        <v>86</v>
      </c>
      <c r="D218" s="168" t="s">
        <v>148</v>
      </c>
      <c r="E218" s="158">
        <v>90005</v>
      </c>
      <c r="F218" s="158" t="str">
        <f t="shared" si="6"/>
        <v>3626</v>
      </c>
      <c r="G218" s="158" t="str">
        <f t="shared" si="7"/>
        <v>900053626</v>
      </c>
      <c r="H218" s="157">
        <v>900053698</v>
      </c>
    </row>
    <row r="219" spans="1:8" x14ac:dyDescent="0.3">
      <c r="A219" s="155">
        <v>3627</v>
      </c>
      <c r="B219" s="167" t="s">
        <v>162</v>
      </c>
      <c r="C219" s="167" t="s">
        <v>86</v>
      </c>
      <c r="D219" s="168" t="s">
        <v>148</v>
      </c>
      <c r="E219" s="158">
        <v>90005</v>
      </c>
      <c r="F219" s="158" t="str">
        <f t="shared" si="6"/>
        <v>3627</v>
      </c>
      <c r="G219" s="158" t="str">
        <f t="shared" si="7"/>
        <v>900053627</v>
      </c>
      <c r="H219" s="157">
        <v>900053698</v>
      </c>
    </row>
    <row r="220" spans="1:8" x14ac:dyDescent="0.3">
      <c r="A220" s="155">
        <v>3628</v>
      </c>
      <c r="B220" s="167" t="s">
        <v>163</v>
      </c>
      <c r="C220" s="167" t="s">
        <v>86</v>
      </c>
      <c r="D220" s="168" t="s">
        <v>148</v>
      </c>
      <c r="E220" s="158">
        <v>90005</v>
      </c>
      <c r="F220" s="158" t="str">
        <f t="shared" si="6"/>
        <v>3628</v>
      </c>
      <c r="G220" s="158" t="str">
        <f t="shared" si="7"/>
        <v>900053628</v>
      </c>
      <c r="H220" s="157">
        <v>900053698</v>
      </c>
    </row>
    <row r="221" spans="1:8" x14ac:dyDescent="0.3">
      <c r="A221" s="155">
        <v>3629</v>
      </c>
      <c r="B221" s="167" t="s">
        <v>998</v>
      </c>
      <c r="C221" s="167" t="s">
        <v>86</v>
      </c>
      <c r="D221" s="168" t="s">
        <v>148</v>
      </c>
      <c r="E221" s="158">
        <v>90005</v>
      </c>
      <c r="F221" s="158" t="str">
        <f t="shared" si="6"/>
        <v>3629</v>
      </c>
      <c r="G221" s="158" t="str">
        <f t="shared" si="7"/>
        <v>900053629</v>
      </c>
      <c r="H221" s="157">
        <v>900053698</v>
      </c>
    </row>
    <row r="222" spans="1:8" x14ac:dyDescent="0.3">
      <c r="A222" s="155">
        <v>3630</v>
      </c>
      <c r="B222" s="167" t="s">
        <v>1001</v>
      </c>
      <c r="C222" s="167" t="s">
        <v>86</v>
      </c>
      <c r="D222" s="168" t="s">
        <v>148</v>
      </c>
      <c r="E222" s="158">
        <v>90005</v>
      </c>
      <c r="F222" s="158" t="str">
        <f t="shared" si="6"/>
        <v>3630</v>
      </c>
      <c r="G222" s="158" t="str">
        <f t="shared" si="7"/>
        <v>900053630</v>
      </c>
      <c r="H222" s="157">
        <v>900053698</v>
      </c>
    </row>
    <row r="223" spans="1:8" x14ac:dyDescent="0.3">
      <c r="A223" s="155">
        <v>3631</v>
      </c>
      <c r="B223" s="167" t="s">
        <v>1004</v>
      </c>
      <c r="C223" s="167" t="s">
        <v>86</v>
      </c>
      <c r="D223" s="168" t="s">
        <v>148</v>
      </c>
      <c r="E223" s="158">
        <v>90005</v>
      </c>
      <c r="F223" s="158" t="str">
        <f t="shared" si="6"/>
        <v>3631</v>
      </c>
      <c r="G223" s="158" t="str">
        <f t="shared" si="7"/>
        <v>900053631</v>
      </c>
      <c r="H223" s="157">
        <v>900053698</v>
      </c>
    </row>
    <row r="224" spans="1:8" x14ac:dyDescent="0.3">
      <c r="A224" s="155">
        <v>3632</v>
      </c>
      <c r="B224" s="167" t="s">
        <v>1007</v>
      </c>
      <c r="C224" s="167" t="s">
        <v>86</v>
      </c>
      <c r="D224" s="168" t="s">
        <v>148</v>
      </c>
      <c r="E224" s="158">
        <v>90005</v>
      </c>
      <c r="F224" s="158" t="str">
        <f t="shared" si="6"/>
        <v>3632</v>
      </c>
      <c r="G224" s="158" t="str">
        <f t="shared" si="7"/>
        <v>900053632</v>
      </c>
      <c r="H224" s="157">
        <v>900053698</v>
      </c>
    </row>
    <row r="225" spans="1:8" x14ac:dyDescent="0.3">
      <c r="A225" s="155">
        <v>3698</v>
      </c>
      <c r="B225" s="169" t="s">
        <v>164</v>
      </c>
      <c r="C225" s="167" t="s">
        <v>86</v>
      </c>
      <c r="D225" s="168" t="s">
        <v>148</v>
      </c>
      <c r="E225" s="158">
        <v>90005</v>
      </c>
      <c r="F225" s="158" t="str">
        <f t="shared" si="6"/>
        <v>3698</v>
      </c>
      <c r="G225" s="158" t="str">
        <f t="shared" si="7"/>
        <v>900053698</v>
      </c>
      <c r="H225" s="157">
        <v>900053698</v>
      </c>
    </row>
    <row r="226" spans="1:8" x14ac:dyDescent="0.3">
      <c r="A226" s="150">
        <v>1</v>
      </c>
      <c r="B226" s="151" t="s">
        <v>165</v>
      </c>
      <c r="C226" s="167" t="s">
        <v>87</v>
      </c>
      <c r="D226" s="154"/>
      <c r="E226" s="152">
        <v>90007</v>
      </c>
      <c r="F226" s="152" t="str">
        <f t="shared" si="6"/>
        <v>0001</v>
      </c>
      <c r="G226" s="152" t="str">
        <f t="shared" si="7"/>
        <v>900070001</v>
      </c>
      <c r="H226" s="153"/>
    </row>
    <row r="227" spans="1:8" x14ac:dyDescent="0.3">
      <c r="A227" s="155">
        <v>502</v>
      </c>
      <c r="B227" s="169" t="s">
        <v>943</v>
      </c>
      <c r="C227" s="167" t="s">
        <v>87</v>
      </c>
      <c r="D227" s="170" t="s">
        <v>166</v>
      </c>
      <c r="E227" s="158">
        <v>90007</v>
      </c>
      <c r="F227" s="158" t="str">
        <f t="shared" si="6"/>
        <v>0502</v>
      </c>
      <c r="G227" s="158" t="str">
        <f t="shared" si="7"/>
        <v>900070502</v>
      </c>
      <c r="H227" s="158">
        <v>900070598</v>
      </c>
    </row>
    <row r="228" spans="1:8" x14ac:dyDescent="0.3">
      <c r="A228" s="155">
        <v>503</v>
      </c>
      <c r="B228" s="169" t="s">
        <v>945</v>
      </c>
      <c r="C228" s="167" t="s">
        <v>87</v>
      </c>
      <c r="D228" s="170" t="s">
        <v>166</v>
      </c>
      <c r="E228" s="158">
        <v>90007</v>
      </c>
      <c r="F228" s="158" t="str">
        <f t="shared" si="6"/>
        <v>0503</v>
      </c>
      <c r="G228" s="158" t="str">
        <f t="shared" si="7"/>
        <v>900070503</v>
      </c>
      <c r="H228" s="158">
        <v>900070598</v>
      </c>
    </row>
    <row r="229" spans="1:8" x14ac:dyDescent="0.3">
      <c r="A229" s="155">
        <v>504</v>
      </c>
      <c r="B229" s="169" t="s">
        <v>947</v>
      </c>
      <c r="C229" s="167" t="s">
        <v>87</v>
      </c>
      <c r="D229" s="170" t="s">
        <v>166</v>
      </c>
      <c r="E229" s="158">
        <v>90007</v>
      </c>
      <c r="F229" s="158" t="str">
        <f t="shared" si="6"/>
        <v>0504</v>
      </c>
      <c r="G229" s="158" t="str">
        <f t="shared" si="7"/>
        <v>900070504</v>
      </c>
      <c r="H229" s="158">
        <v>900070598</v>
      </c>
    </row>
    <row r="230" spans="1:8" x14ac:dyDescent="0.3">
      <c r="A230" s="155">
        <v>505</v>
      </c>
      <c r="B230" s="169" t="s">
        <v>948</v>
      </c>
      <c r="C230" s="167" t="s">
        <v>87</v>
      </c>
      <c r="D230" s="170" t="s">
        <v>166</v>
      </c>
      <c r="E230" s="158">
        <v>90007</v>
      </c>
      <c r="F230" s="158" t="str">
        <f t="shared" si="6"/>
        <v>0505</v>
      </c>
      <c r="G230" s="158" t="str">
        <f t="shared" si="7"/>
        <v>900070505</v>
      </c>
      <c r="H230" s="158">
        <v>900070598</v>
      </c>
    </row>
    <row r="231" spans="1:8" x14ac:dyDescent="0.3">
      <c r="A231" s="155">
        <v>506</v>
      </c>
      <c r="B231" s="169" t="s">
        <v>950</v>
      </c>
      <c r="C231" s="167" t="s">
        <v>87</v>
      </c>
      <c r="D231" s="170" t="s">
        <v>166</v>
      </c>
      <c r="E231" s="158">
        <v>90007</v>
      </c>
      <c r="F231" s="158" t="str">
        <f t="shared" si="6"/>
        <v>0506</v>
      </c>
      <c r="G231" s="158" t="str">
        <f t="shared" si="7"/>
        <v>900070506</v>
      </c>
      <c r="H231" s="158">
        <v>900070598</v>
      </c>
    </row>
    <row r="232" spans="1:8" x14ac:dyDescent="0.3">
      <c r="A232" s="155">
        <v>507</v>
      </c>
      <c r="B232" s="169" t="s">
        <v>951</v>
      </c>
      <c r="C232" s="167" t="s">
        <v>87</v>
      </c>
      <c r="D232" s="170" t="s">
        <v>166</v>
      </c>
      <c r="E232" s="158">
        <v>90007</v>
      </c>
      <c r="F232" s="158" t="str">
        <f t="shared" si="6"/>
        <v>0507</v>
      </c>
      <c r="G232" s="158" t="str">
        <f t="shared" si="7"/>
        <v>900070507</v>
      </c>
      <c r="H232" s="158">
        <v>900070598</v>
      </c>
    </row>
    <row r="233" spans="1:8" x14ac:dyDescent="0.3">
      <c r="A233" s="155">
        <v>508</v>
      </c>
      <c r="B233" s="169" t="s">
        <v>953</v>
      </c>
      <c r="C233" s="167" t="s">
        <v>87</v>
      </c>
      <c r="D233" s="170" t="s">
        <v>166</v>
      </c>
      <c r="E233" s="158">
        <v>90007</v>
      </c>
      <c r="F233" s="158" t="str">
        <f t="shared" si="6"/>
        <v>0508</v>
      </c>
      <c r="G233" s="158" t="str">
        <f t="shared" si="7"/>
        <v>900070508</v>
      </c>
      <c r="H233" s="158">
        <v>900070598</v>
      </c>
    </row>
    <row r="234" spans="1:8" x14ac:dyDescent="0.3">
      <c r="A234" s="155">
        <v>509</v>
      </c>
      <c r="B234" s="169" t="s">
        <v>956</v>
      </c>
      <c r="C234" s="167" t="s">
        <v>87</v>
      </c>
      <c r="D234" s="170" t="s">
        <v>166</v>
      </c>
      <c r="E234" s="158">
        <v>90007</v>
      </c>
      <c r="F234" s="158" t="str">
        <f t="shared" si="6"/>
        <v>0509</v>
      </c>
      <c r="G234" s="158" t="str">
        <f t="shared" si="7"/>
        <v>900070509</v>
      </c>
      <c r="H234" s="158">
        <v>900070598</v>
      </c>
    </row>
    <row r="235" spans="1:8" x14ac:dyDescent="0.3">
      <c r="A235" s="155">
        <v>510</v>
      </c>
      <c r="B235" s="169" t="s">
        <v>958</v>
      </c>
      <c r="C235" s="167" t="s">
        <v>87</v>
      </c>
      <c r="D235" s="170" t="s">
        <v>166</v>
      </c>
      <c r="E235" s="158">
        <v>90007</v>
      </c>
      <c r="F235" s="158" t="str">
        <f t="shared" si="6"/>
        <v>0510</v>
      </c>
      <c r="G235" s="158" t="str">
        <f t="shared" si="7"/>
        <v>900070510</v>
      </c>
      <c r="H235" s="158">
        <v>900070598</v>
      </c>
    </row>
    <row r="236" spans="1:8" x14ac:dyDescent="0.3">
      <c r="A236" s="155">
        <v>511</v>
      </c>
      <c r="B236" s="169" t="s">
        <v>960</v>
      </c>
      <c r="C236" s="167" t="s">
        <v>87</v>
      </c>
      <c r="D236" s="170" t="s">
        <v>166</v>
      </c>
      <c r="E236" s="158">
        <v>90007</v>
      </c>
      <c r="F236" s="158" t="str">
        <f t="shared" si="6"/>
        <v>0511</v>
      </c>
      <c r="G236" s="158" t="str">
        <f t="shared" si="7"/>
        <v>900070511</v>
      </c>
      <c r="H236" s="158">
        <v>900070598</v>
      </c>
    </row>
    <row r="237" spans="1:8" x14ac:dyDescent="0.3">
      <c r="A237" s="155">
        <v>512</v>
      </c>
      <c r="B237" s="169" t="s">
        <v>962</v>
      </c>
      <c r="C237" s="167" t="s">
        <v>87</v>
      </c>
      <c r="D237" s="170" t="s">
        <v>166</v>
      </c>
      <c r="E237" s="158">
        <v>90007</v>
      </c>
      <c r="F237" s="158" t="str">
        <f t="shared" si="6"/>
        <v>0512</v>
      </c>
      <c r="G237" s="158" t="str">
        <f t="shared" si="7"/>
        <v>900070512</v>
      </c>
      <c r="H237" s="158">
        <v>900070598</v>
      </c>
    </row>
    <row r="238" spans="1:8" x14ac:dyDescent="0.3">
      <c r="A238" s="155">
        <v>513</v>
      </c>
      <c r="B238" s="169" t="s">
        <v>964</v>
      </c>
      <c r="C238" s="167" t="s">
        <v>87</v>
      </c>
      <c r="D238" s="170" t="s">
        <v>166</v>
      </c>
      <c r="E238" s="158">
        <v>90007</v>
      </c>
      <c r="F238" s="158" t="str">
        <f t="shared" si="6"/>
        <v>0513</v>
      </c>
      <c r="G238" s="158" t="str">
        <f t="shared" si="7"/>
        <v>900070513</v>
      </c>
      <c r="H238" s="158">
        <v>900070598</v>
      </c>
    </row>
    <row r="239" spans="1:8" x14ac:dyDescent="0.3">
      <c r="A239" s="155">
        <v>514</v>
      </c>
      <c r="B239" s="169" t="s">
        <v>965</v>
      </c>
      <c r="C239" s="167" t="s">
        <v>87</v>
      </c>
      <c r="D239" s="170" t="s">
        <v>166</v>
      </c>
      <c r="E239" s="158">
        <v>90007</v>
      </c>
      <c r="F239" s="158" t="str">
        <f t="shared" si="6"/>
        <v>0514</v>
      </c>
      <c r="G239" s="158" t="str">
        <f t="shared" si="7"/>
        <v>900070514</v>
      </c>
      <c r="H239" s="158">
        <v>900070598</v>
      </c>
    </row>
    <row r="240" spans="1:8" x14ac:dyDescent="0.3">
      <c r="A240" s="155">
        <v>515</v>
      </c>
      <c r="B240" s="169" t="s">
        <v>167</v>
      </c>
      <c r="C240" s="167" t="s">
        <v>87</v>
      </c>
      <c r="D240" s="170" t="s">
        <v>166</v>
      </c>
      <c r="E240" s="158">
        <v>90007</v>
      </c>
      <c r="F240" s="158" t="str">
        <f t="shared" si="6"/>
        <v>0515</v>
      </c>
      <c r="G240" s="158" t="str">
        <f t="shared" si="7"/>
        <v>900070515</v>
      </c>
      <c r="H240" s="158">
        <v>900070598</v>
      </c>
    </row>
    <row r="241" spans="1:8" x14ac:dyDescent="0.3">
      <c r="A241" s="155">
        <v>516</v>
      </c>
      <c r="B241" s="169" t="s">
        <v>969</v>
      </c>
      <c r="C241" s="167" t="s">
        <v>87</v>
      </c>
      <c r="D241" s="170" t="s">
        <v>166</v>
      </c>
      <c r="E241" s="158">
        <v>90007</v>
      </c>
      <c r="F241" s="158" t="str">
        <f t="shared" si="6"/>
        <v>0516</v>
      </c>
      <c r="G241" s="158" t="str">
        <f t="shared" si="7"/>
        <v>900070516</v>
      </c>
      <c r="H241" s="158">
        <v>900070598</v>
      </c>
    </row>
    <row r="242" spans="1:8" x14ac:dyDescent="0.3">
      <c r="A242" s="155">
        <v>517</v>
      </c>
      <c r="B242" s="169" t="s">
        <v>972</v>
      </c>
      <c r="C242" s="167" t="s">
        <v>87</v>
      </c>
      <c r="D242" s="170" t="s">
        <v>166</v>
      </c>
      <c r="E242" s="158">
        <v>90007</v>
      </c>
      <c r="F242" s="158" t="str">
        <f t="shared" si="6"/>
        <v>0517</v>
      </c>
      <c r="G242" s="158" t="str">
        <f t="shared" si="7"/>
        <v>900070517</v>
      </c>
      <c r="H242" s="158">
        <v>900070598</v>
      </c>
    </row>
    <row r="243" spans="1:8" x14ac:dyDescent="0.3">
      <c r="A243" s="155">
        <v>518</v>
      </c>
      <c r="B243" s="169" t="s">
        <v>975</v>
      </c>
      <c r="C243" s="167" t="s">
        <v>87</v>
      </c>
      <c r="D243" s="170" t="s">
        <v>166</v>
      </c>
      <c r="E243" s="158">
        <v>90007</v>
      </c>
      <c r="F243" s="158" t="str">
        <f t="shared" si="6"/>
        <v>0518</v>
      </c>
      <c r="G243" s="158" t="str">
        <f t="shared" si="7"/>
        <v>900070518</v>
      </c>
      <c r="H243" s="158">
        <v>900070598</v>
      </c>
    </row>
    <row r="244" spans="1:8" x14ac:dyDescent="0.3">
      <c r="A244" s="155">
        <v>519</v>
      </c>
      <c r="B244" s="169" t="s">
        <v>978</v>
      </c>
      <c r="C244" s="167" t="s">
        <v>87</v>
      </c>
      <c r="D244" s="170" t="s">
        <v>166</v>
      </c>
      <c r="E244" s="158">
        <v>90007</v>
      </c>
      <c r="F244" s="158" t="str">
        <f t="shared" si="6"/>
        <v>0519</v>
      </c>
      <c r="G244" s="158" t="str">
        <f t="shared" si="7"/>
        <v>900070519</v>
      </c>
      <c r="H244" s="158">
        <v>900070598</v>
      </c>
    </row>
    <row r="245" spans="1:8" x14ac:dyDescent="0.3">
      <c r="A245" s="155">
        <v>520</v>
      </c>
      <c r="B245" s="169" t="s">
        <v>980</v>
      </c>
      <c r="C245" s="167" t="s">
        <v>87</v>
      </c>
      <c r="D245" s="170" t="s">
        <v>166</v>
      </c>
      <c r="E245" s="158">
        <v>90007</v>
      </c>
      <c r="F245" s="158" t="str">
        <f t="shared" si="6"/>
        <v>0520</v>
      </c>
      <c r="G245" s="158" t="str">
        <f t="shared" si="7"/>
        <v>900070520</v>
      </c>
      <c r="H245" s="158">
        <v>900070598</v>
      </c>
    </row>
    <row r="246" spans="1:8" x14ac:dyDescent="0.3">
      <c r="A246" s="155">
        <v>521</v>
      </c>
      <c r="B246" s="169" t="s">
        <v>982</v>
      </c>
      <c r="C246" s="167" t="s">
        <v>87</v>
      </c>
      <c r="D246" s="170" t="s">
        <v>166</v>
      </c>
      <c r="E246" s="158">
        <v>90007</v>
      </c>
      <c r="F246" s="158" t="str">
        <f t="shared" si="6"/>
        <v>0521</v>
      </c>
      <c r="G246" s="158" t="str">
        <f t="shared" si="7"/>
        <v>900070521</v>
      </c>
      <c r="H246" s="158">
        <v>900070598</v>
      </c>
    </row>
    <row r="247" spans="1:8" x14ac:dyDescent="0.3">
      <c r="A247" s="155">
        <v>522</v>
      </c>
      <c r="B247" s="169" t="s">
        <v>985</v>
      </c>
      <c r="C247" s="167" t="s">
        <v>87</v>
      </c>
      <c r="D247" s="170" t="s">
        <v>166</v>
      </c>
      <c r="E247" s="158">
        <v>90007</v>
      </c>
      <c r="F247" s="158" t="str">
        <f t="shared" si="6"/>
        <v>0522</v>
      </c>
      <c r="G247" s="158" t="str">
        <f t="shared" si="7"/>
        <v>900070522</v>
      </c>
      <c r="H247" s="158">
        <v>900070598</v>
      </c>
    </row>
    <row r="248" spans="1:8" x14ac:dyDescent="0.3">
      <c r="A248" s="155">
        <v>523</v>
      </c>
      <c r="B248" s="169" t="s">
        <v>987</v>
      </c>
      <c r="C248" s="167" t="s">
        <v>87</v>
      </c>
      <c r="D248" s="170" t="s">
        <v>166</v>
      </c>
      <c r="E248" s="158">
        <v>90007</v>
      </c>
      <c r="F248" s="158" t="str">
        <f t="shared" si="6"/>
        <v>0523</v>
      </c>
      <c r="G248" s="158" t="str">
        <f t="shared" si="7"/>
        <v>900070523</v>
      </c>
      <c r="H248" s="158">
        <v>900070598</v>
      </c>
    </row>
    <row r="249" spans="1:8" x14ac:dyDescent="0.3">
      <c r="A249" s="155">
        <v>524</v>
      </c>
      <c r="B249" s="169" t="s">
        <v>990</v>
      </c>
      <c r="C249" s="167" t="s">
        <v>87</v>
      </c>
      <c r="D249" s="170" t="s">
        <v>166</v>
      </c>
      <c r="E249" s="158">
        <v>90007</v>
      </c>
      <c r="F249" s="158" t="str">
        <f t="shared" si="6"/>
        <v>0524</v>
      </c>
      <c r="G249" s="158" t="str">
        <f t="shared" si="7"/>
        <v>900070524</v>
      </c>
      <c r="H249" s="158">
        <v>900070598</v>
      </c>
    </row>
    <row r="250" spans="1:8" x14ac:dyDescent="0.3">
      <c r="A250" s="155">
        <v>525</v>
      </c>
      <c r="B250" s="169" t="s">
        <v>992</v>
      </c>
      <c r="C250" s="167" t="s">
        <v>87</v>
      </c>
      <c r="D250" s="170" t="s">
        <v>166</v>
      </c>
      <c r="E250" s="158">
        <v>90007</v>
      </c>
      <c r="F250" s="158" t="str">
        <f t="shared" si="6"/>
        <v>0525</v>
      </c>
      <c r="G250" s="158" t="str">
        <f t="shared" si="7"/>
        <v>900070525</v>
      </c>
      <c r="H250" s="158">
        <v>900070598</v>
      </c>
    </row>
    <row r="251" spans="1:8" x14ac:dyDescent="0.3">
      <c r="A251" s="155">
        <v>526</v>
      </c>
      <c r="B251" s="169" t="s">
        <v>994</v>
      </c>
      <c r="C251" s="167" t="s">
        <v>87</v>
      </c>
      <c r="D251" s="170" t="s">
        <v>166</v>
      </c>
      <c r="E251" s="158">
        <v>90007</v>
      </c>
      <c r="F251" s="158" t="str">
        <f t="shared" si="6"/>
        <v>0526</v>
      </c>
      <c r="G251" s="158" t="str">
        <f t="shared" si="7"/>
        <v>900070526</v>
      </c>
      <c r="H251" s="158">
        <v>900070598</v>
      </c>
    </row>
    <row r="252" spans="1:8" x14ac:dyDescent="0.3">
      <c r="A252" s="155">
        <v>527</v>
      </c>
      <c r="B252" s="169" t="s">
        <v>996</v>
      </c>
      <c r="C252" s="167" t="s">
        <v>87</v>
      </c>
      <c r="D252" s="170" t="s">
        <v>166</v>
      </c>
      <c r="E252" s="158">
        <v>90007</v>
      </c>
      <c r="F252" s="158" t="str">
        <f t="shared" si="6"/>
        <v>0527</v>
      </c>
      <c r="G252" s="158" t="str">
        <f t="shared" si="7"/>
        <v>900070527</v>
      </c>
      <c r="H252" s="158">
        <v>900070598</v>
      </c>
    </row>
    <row r="253" spans="1:8" x14ac:dyDescent="0.3">
      <c r="A253" s="155">
        <v>528</v>
      </c>
      <c r="B253" s="169" t="s">
        <v>999</v>
      </c>
      <c r="C253" s="167" t="s">
        <v>87</v>
      </c>
      <c r="D253" s="170" t="s">
        <v>166</v>
      </c>
      <c r="E253" s="158">
        <v>90007</v>
      </c>
      <c r="F253" s="158" t="str">
        <f t="shared" si="6"/>
        <v>0528</v>
      </c>
      <c r="G253" s="158" t="str">
        <f t="shared" si="7"/>
        <v>900070528</v>
      </c>
      <c r="H253" s="158">
        <v>900070598</v>
      </c>
    </row>
    <row r="254" spans="1:8" x14ac:dyDescent="0.3">
      <c r="A254" s="155">
        <v>529</v>
      </c>
      <c r="B254" s="169" t="s">
        <v>1002</v>
      </c>
      <c r="C254" s="167" t="s">
        <v>87</v>
      </c>
      <c r="D254" s="170" t="s">
        <v>166</v>
      </c>
      <c r="E254" s="158">
        <v>90007</v>
      </c>
      <c r="F254" s="158" t="str">
        <f t="shared" si="6"/>
        <v>0529</v>
      </c>
      <c r="G254" s="158" t="str">
        <f t="shared" si="7"/>
        <v>900070529</v>
      </c>
      <c r="H254" s="158">
        <v>900070598</v>
      </c>
    </row>
    <row r="255" spans="1:8" x14ac:dyDescent="0.3">
      <c r="A255" s="155">
        <v>530</v>
      </c>
      <c r="B255" s="169" t="s">
        <v>1005</v>
      </c>
      <c r="C255" s="167" t="s">
        <v>87</v>
      </c>
      <c r="D255" s="170" t="s">
        <v>166</v>
      </c>
      <c r="E255" s="158">
        <v>90007</v>
      </c>
      <c r="F255" s="158" t="str">
        <f t="shared" si="6"/>
        <v>0530</v>
      </c>
      <c r="G255" s="158" t="str">
        <f t="shared" si="7"/>
        <v>900070530</v>
      </c>
      <c r="H255" s="158">
        <v>900070598</v>
      </c>
    </row>
    <row r="256" spans="1:8" x14ac:dyDescent="0.3">
      <c r="A256" s="155">
        <v>531</v>
      </c>
      <c r="B256" s="169" t="s">
        <v>1008</v>
      </c>
      <c r="C256" s="167" t="s">
        <v>87</v>
      </c>
      <c r="D256" s="170" t="s">
        <v>166</v>
      </c>
      <c r="E256" s="158">
        <v>90007</v>
      </c>
      <c r="F256" s="158" t="str">
        <f t="shared" si="6"/>
        <v>0531</v>
      </c>
      <c r="G256" s="158" t="str">
        <f t="shared" si="7"/>
        <v>900070531</v>
      </c>
      <c r="H256" s="158">
        <v>900070598</v>
      </c>
    </row>
    <row r="257" spans="1:8" x14ac:dyDescent="0.3">
      <c r="A257" s="155">
        <v>532</v>
      </c>
      <c r="B257" s="169" t="s">
        <v>168</v>
      </c>
      <c r="C257" s="167" t="s">
        <v>87</v>
      </c>
      <c r="D257" s="170" t="s">
        <v>166</v>
      </c>
      <c r="E257" s="158">
        <v>90007</v>
      </c>
      <c r="F257" s="158" t="str">
        <f t="shared" si="6"/>
        <v>0532</v>
      </c>
      <c r="G257" s="158" t="str">
        <f t="shared" si="7"/>
        <v>900070532</v>
      </c>
      <c r="H257" s="158">
        <v>900070598</v>
      </c>
    </row>
    <row r="258" spans="1:8" x14ac:dyDescent="0.3">
      <c r="A258" s="155">
        <v>533</v>
      </c>
      <c r="B258" s="169" t="s">
        <v>1011</v>
      </c>
      <c r="C258" s="167" t="s">
        <v>87</v>
      </c>
      <c r="D258" s="170" t="s">
        <v>166</v>
      </c>
      <c r="E258" s="158">
        <v>90007</v>
      </c>
      <c r="F258" s="158" t="str">
        <f t="shared" ref="F258:F321" si="8">IF(LEN($A258)&lt;=4,LEFT(TEXT($A258,"0000"),4),LEFT(TEXT($A258,"000000"),4))</f>
        <v>0533</v>
      </c>
      <c r="G258" s="158" t="str">
        <f t="shared" si="7"/>
        <v>900070533</v>
      </c>
      <c r="H258" s="158">
        <v>900070598</v>
      </c>
    </row>
    <row r="259" spans="1:8" x14ac:dyDescent="0.3">
      <c r="A259" s="155">
        <v>534</v>
      </c>
      <c r="B259" s="169" t="s">
        <v>1013</v>
      </c>
      <c r="C259" s="167" t="s">
        <v>87</v>
      </c>
      <c r="D259" s="170" t="s">
        <v>166</v>
      </c>
      <c r="E259" s="158">
        <v>90007</v>
      </c>
      <c r="F259" s="158" t="str">
        <f t="shared" si="8"/>
        <v>0534</v>
      </c>
      <c r="G259" s="158" t="str">
        <f t="shared" si="7"/>
        <v>900070534</v>
      </c>
      <c r="H259" s="158">
        <v>900070598</v>
      </c>
    </row>
    <row r="260" spans="1:8" x14ac:dyDescent="0.3">
      <c r="A260" s="155">
        <v>535</v>
      </c>
      <c r="B260" s="169" t="s">
        <v>1015</v>
      </c>
      <c r="C260" s="167" t="s">
        <v>87</v>
      </c>
      <c r="D260" s="170" t="s">
        <v>166</v>
      </c>
      <c r="E260" s="158">
        <v>90007</v>
      </c>
      <c r="F260" s="158" t="str">
        <f t="shared" si="8"/>
        <v>0535</v>
      </c>
      <c r="G260" s="158" t="str">
        <f t="shared" ref="G260:G323" si="9">$E260&amp;$F260</f>
        <v>900070535</v>
      </c>
      <c r="H260" s="158">
        <v>900070598</v>
      </c>
    </row>
    <row r="261" spans="1:8" x14ac:dyDescent="0.3">
      <c r="A261" s="155">
        <v>536</v>
      </c>
      <c r="B261" s="169" t="s">
        <v>1017</v>
      </c>
      <c r="C261" s="167" t="s">
        <v>87</v>
      </c>
      <c r="D261" s="170" t="s">
        <v>166</v>
      </c>
      <c r="E261" s="158">
        <v>90007</v>
      </c>
      <c r="F261" s="158" t="str">
        <f t="shared" si="8"/>
        <v>0536</v>
      </c>
      <c r="G261" s="158" t="str">
        <f t="shared" si="9"/>
        <v>900070536</v>
      </c>
      <c r="H261" s="158">
        <v>900070598</v>
      </c>
    </row>
    <row r="262" spans="1:8" x14ac:dyDescent="0.3">
      <c r="A262" s="155">
        <v>537</v>
      </c>
      <c r="B262" s="169" t="s">
        <v>1019</v>
      </c>
      <c r="C262" s="167" t="s">
        <v>87</v>
      </c>
      <c r="D262" s="170" t="s">
        <v>166</v>
      </c>
      <c r="E262" s="158">
        <v>90007</v>
      </c>
      <c r="F262" s="158" t="str">
        <f t="shared" si="8"/>
        <v>0537</v>
      </c>
      <c r="G262" s="158" t="str">
        <f t="shared" si="9"/>
        <v>900070537</v>
      </c>
      <c r="H262" s="158">
        <v>900070598</v>
      </c>
    </row>
    <row r="263" spans="1:8" x14ac:dyDescent="0.3">
      <c r="A263" s="155">
        <v>538</v>
      </c>
      <c r="B263" s="169" t="s">
        <v>1021</v>
      </c>
      <c r="C263" s="167" t="s">
        <v>87</v>
      </c>
      <c r="D263" s="170" t="s">
        <v>166</v>
      </c>
      <c r="E263" s="158">
        <v>90007</v>
      </c>
      <c r="F263" s="158" t="str">
        <f t="shared" si="8"/>
        <v>0538</v>
      </c>
      <c r="G263" s="158" t="str">
        <f t="shared" si="9"/>
        <v>900070538</v>
      </c>
      <c r="H263" s="158">
        <v>900070598</v>
      </c>
    </row>
    <row r="264" spans="1:8" x14ac:dyDescent="0.3">
      <c r="A264" s="155">
        <v>539</v>
      </c>
      <c r="B264" s="169" t="s">
        <v>1023</v>
      </c>
      <c r="C264" s="167" t="s">
        <v>87</v>
      </c>
      <c r="D264" s="170" t="s">
        <v>166</v>
      </c>
      <c r="E264" s="158">
        <v>90007</v>
      </c>
      <c r="F264" s="158" t="str">
        <f t="shared" si="8"/>
        <v>0539</v>
      </c>
      <c r="G264" s="158" t="str">
        <f t="shared" si="9"/>
        <v>900070539</v>
      </c>
      <c r="H264" s="158">
        <v>900070598</v>
      </c>
    </row>
    <row r="265" spans="1:8" x14ac:dyDescent="0.3">
      <c r="A265" s="155">
        <v>540</v>
      </c>
      <c r="B265" s="169" t="s">
        <v>1025</v>
      </c>
      <c r="C265" s="167" t="s">
        <v>87</v>
      </c>
      <c r="D265" s="170" t="s">
        <v>166</v>
      </c>
      <c r="E265" s="158">
        <v>90007</v>
      </c>
      <c r="F265" s="158" t="str">
        <f t="shared" si="8"/>
        <v>0540</v>
      </c>
      <c r="G265" s="158" t="str">
        <f t="shared" si="9"/>
        <v>900070540</v>
      </c>
      <c r="H265" s="158">
        <v>900070598</v>
      </c>
    </row>
    <row r="266" spans="1:8" x14ac:dyDescent="0.3">
      <c r="A266" s="155">
        <v>541</v>
      </c>
      <c r="B266" s="169" t="s">
        <v>1027</v>
      </c>
      <c r="C266" s="167" t="s">
        <v>87</v>
      </c>
      <c r="D266" s="170" t="s">
        <v>166</v>
      </c>
      <c r="E266" s="158">
        <v>90007</v>
      </c>
      <c r="F266" s="158" t="str">
        <f t="shared" si="8"/>
        <v>0541</v>
      </c>
      <c r="G266" s="158" t="str">
        <f t="shared" si="9"/>
        <v>900070541</v>
      </c>
      <c r="H266" s="158">
        <v>900070598</v>
      </c>
    </row>
    <row r="267" spans="1:8" x14ac:dyDescent="0.3">
      <c r="A267" s="155">
        <v>542</v>
      </c>
      <c r="B267" s="169" t="s">
        <v>1029</v>
      </c>
      <c r="C267" s="167" t="s">
        <v>87</v>
      </c>
      <c r="D267" s="170" t="s">
        <v>166</v>
      </c>
      <c r="E267" s="158">
        <v>90007</v>
      </c>
      <c r="F267" s="158" t="str">
        <f t="shared" si="8"/>
        <v>0542</v>
      </c>
      <c r="G267" s="158" t="str">
        <f t="shared" si="9"/>
        <v>900070542</v>
      </c>
      <c r="H267" s="158">
        <v>900070598</v>
      </c>
    </row>
    <row r="268" spans="1:8" x14ac:dyDescent="0.3">
      <c r="A268" s="155">
        <v>543</v>
      </c>
      <c r="B268" s="169" t="s">
        <v>1031</v>
      </c>
      <c r="C268" s="167" t="s">
        <v>87</v>
      </c>
      <c r="D268" s="170" t="s">
        <v>166</v>
      </c>
      <c r="E268" s="158">
        <v>90007</v>
      </c>
      <c r="F268" s="158" t="str">
        <f t="shared" si="8"/>
        <v>0543</v>
      </c>
      <c r="G268" s="158" t="str">
        <f t="shared" si="9"/>
        <v>900070543</v>
      </c>
      <c r="H268" s="158">
        <v>900070598</v>
      </c>
    </row>
    <row r="269" spans="1:8" x14ac:dyDescent="0.3">
      <c r="A269" s="155">
        <v>544</v>
      </c>
      <c r="B269" s="169" t="s">
        <v>1033</v>
      </c>
      <c r="C269" s="167" t="s">
        <v>87</v>
      </c>
      <c r="D269" s="170" t="s">
        <v>166</v>
      </c>
      <c r="E269" s="158">
        <v>90007</v>
      </c>
      <c r="F269" s="158" t="str">
        <f t="shared" si="8"/>
        <v>0544</v>
      </c>
      <c r="G269" s="158" t="str">
        <f t="shared" si="9"/>
        <v>900070544</v>
      </c>
      <c r="H269" s="158">
        <v>900070598</v>
      </c>
    </row>
    <row r="270" spans="1:8" x14ac:dyDescent="0.3">
      <c r="A270" s="155">
        <v>545</v>
      </c>
      <c r="B270" s="169" t="s">
        <v>1034</v>
      </c>
      <c r="C270" s="167" t="s">
        <v>87</v>
      </c>
      <c r="D270" s="170" t="s">
        <v>166</v>
      </c>
      <c r="E270" s="158">
        <v>90007</v>
      </c>
      <c r="F270" s="158" t="str">
        <f t="shared" si="8"/>
        <v>0545</v>
      </c>
      <c r="G270" s="158" t="str">
        <f t="shared" si="9"/>
        <v>900070545</v>
      </c>
      <c r="H270" s="158">
        <v>900070598</v>
      </c>
    </row>
    <row r="271" spans="1:8" x14ac:dyDescent="0.3">
      <c r="A271" s="155">
        <v>546</v>
      </c>
      <c r="B271" s="169" t="s">
        <v>1035</v>
      </c>
      <c r="C271" s="167" t="s">
        <v>87</v>
      </c>
      <c r="D271" s="170" t="s">
        <v>166</v>
      </c>
      <c r="E271" s="158">
        <v>90007</v>
      </c>
      <c r="F271" s="158" t="str">
        <f t="shared" si="8"/>
        <v>0546</v>
      </c>
      <c r="G271" s="158" t="str">
        <f t="shared" si="9"/>
        <v>900070546</v>
      </c>
      <c r="H271" s="158">
        <v>900070598</v>
      </c>
    </row>
    <row r="272" spans="1:8" x14ac:dyDescent="0.3">
      <c r="A272" s="155">
        <v>547</v>
      </c>
      <c r="B272" s="169" t="s">
        <v>1037</v>
      </c>
      <c r="C272" s="167" t="s">
        <v>87</v>
      </c>
      <c r="D272" s="170" t="s">
        <v>166</v>
      </c>
      <c r="E272" s="158">
        <v>90007</v>
      </c>
      <c r="F272" s="158" t="str">
        <f t="shared" si="8"/>
        <v>0547</v>
      </c>
      <c r="G272" s="158" t="str">
        <f t="shared" si="9"/>
        <v>900070547</v>
      </c>
      <c r="H272" s="158">
        <v>900070598</v>
      </c>
    </row>
    <row r="273" spans="1:8" x14ac:dyDescent="0.3">
      <c r="A273" s="155">
        <v>548</v>
      </c>
      <c r="B273" s="169" t="s">
        <v>1039</v>
      </c>
      <c r="C273" s="167" t="s">
        <v>87</v>
      </c>
      <c r="D273" s="170" t="s">
        <v>166</v>
      </c>
      <c r="E273" s="158">
        <v>90007</v>
      </c>
      <c r="F273" s="158" t="str">
        <f t="shared" si="8"/>
        <v>0548</v>
      </c>
      <c r="G273" s="158" t="str">
        <f t="shared" si="9"/>
        <v>900070548</v>
      </c>
      <c r="H273" s="158">
        <v>900070598</v>
      </c>
    </row>
    <row r="274" spans="1:8" x14ac:dyDescent="0.3">
      <c r="A274" s="155">
        <v>549</v>
      </c>
      <c r="B274" s="169" t="s">
        <v>1041</v>
      </c>
      <c r="C274" s="167" t="s">
        <v>87</v>
      </c>
      <c r="D274" s="170" t="s">
        <v>166</v>
      </c>
      <c r="E274" s="158">
        <v>90007</v>
      </c>
      <c r="F274" s="158" t="str">
        <f t="shared" si="8"/>
        <v>0549</v>
      </c>
      <c r="G274" s="158" t="str">
        <f t="shared" si="9"/>
        <v>900070549</v>
      </c>
      <c r="H274" s="158">
        <v>900070598</v>
      </c>
    </row>
    <row r="275" spans="1:8" x14ac:dyDescent="0.3">
      <c r="A275" s="155">
        <v>550</v>
      </c>
      <c r="B275" s="169" t="s">
        <v>1042</v>
      </c>
      <c r="C275" s="167" t="s">
        <v>87</v>
      </c>
      <c r="D275" s="170" t="s">
        <v>166</v>
      </c>
      <c r="E275" s="158">
        <v>90007</v>
      </c>
      <c r="F275" s="158" t="str">
        <f t="shared" si="8"/>
        <v>0550</v>
      </c>
      <c r="G275" s="158" t="str">
        <f t="shared" si="9"/>
        <v>900070550</v>
      </c>
      <c r="H275" s="158">
        <v>900070598</v>
      </c>
    </row>
    <row r="276" spans="1:8" x14ac:dyDescent="0.3">
      <c r="A276" s="155">
        <v>551</v>
      </c>
      <c r="B276" s="169" t="s">
        <v>1043</v>
      </c>
      <c r="C276" s="167" t="s">
        <v>87</v>
      </c>
      <c r="D276" s="170" t="s">
        <v>166</v>
      </c>
      <c r="E276" s="158">
        <v>90007</v>
      </c>
      <c r="F276" s="158" t="str">
        <f t="shared" si="8"/>
        <v>0551</v>
      </c>
      <c r="G276" s="158" t="str">
        <f t="shared" si="9"/>
        <v>900070551</v>
      </c>
      <c r="H276" s="158">
        <v>900070598</v>
      </c>
    </row>
    <row r="277" spans="1:8" x14ac:dyDescent="0.3">
      <c r="A277" s="155">
        <v>552</v>
      </c>
      <c r="B277" s="169" t="s">
        <v>1044</v>
      </c>
      <c r="C277" s="167" t="s">
        <v>87</v>
      </c>
      <c r="D277" s="170" t="s">
        <v>166</v>
      </c>
      <c r="E277" s="158">
        <v>90007</v>
      </c>
      <c r="F277" s="158" t="str">
        <f t="shared" si="8"/>
        <v>0552</v>
      </c>
      <c r="G277" s="158" t="str">
        <f t="shared" si="9"/>
        <v>900070552</v>
      </c>
      <c r="H277" s="158">
        <v>900070598</v>
      </c>
    </row>
    <row r="278" spans="1:8" x14ac:dyDescent="0.3">
      <c r="A278" s="155">
        <v>553</v>
      </c>
      <c r="B278" s="169" t="s">
        <v>1045</v>
      </c>
      <c r="C278" s="167" t="s">
        <v>87</v>
      </c>
      <c r="D278" s="170" t="s">
        <v>166</v>
      </c>
      <c r="E278" s="158">
        <v>90007</v>
      </c>
      <c r="F278" s="158" t="str">
        <f t="shared" si="8"/>
        <v>0553</v>
      </c>
      <c r="G278" s="158" t="str">
        <f t="shared" si="9"/>
        <v>900070553</v>
      </c>
      <c r="H278" s="158">
        <v>900070598</v>
      </c>
    </row>
    <row r="279" spans="1:8" x14ac:dyDescent="0.3">
      <c r="A279" s="155">
        <v>554</v>
      </c>
      <c r="B279" s="169" t="s">
        <v>1046</v>
      </c>
      <c r="C279" s="167" t="s">
        <v>87</v>
      </c>
      <c r="D279" s="170" t="s">
        <v>166</v>
      </c>
      <c r="E279" s="158">
        <v>90007</v>
      </c>
      <c r="F279" s="158" t="str">
        <f t="shared" si="8"/>
        <v>0554</v>
      </c>
      <c r="G279" s="158" t="str">
        <f t="shared" si="9"/>
        <v>900070554</v>
      </c>
      <c r="H279" s="158">
        <v>900070598</v>
      </c>
    </row>
    <row r="280" spans="1:8" x14ac:dyDescent="0.3">
      <c r="A280" s="155">
        <v>555</v>
      </c>
      <c r="B280" s="169" t="s">
        <v>1047</v>
      </c>
      <c r="C280" s="167" t="s">
        <v>87</v>
      </c>
      <c r="D280" s="170" t="s">
        <v>166</v>
      </c>
      <c r="E280" s="158">
        <v>90007</v>
      </c>
      <c r="F280" s="158" t="str">
        <f t="shared" si="8"/>
        <v>0555</v>
      </c>
      <c r="G280" s="158" t="str">
        <f t="shared" si="9"/>
        <v>900070555</v>
      </c>
      <c r="H280" s="158">
        <v>900070598</v>
      </c>
    </row>
    <row r="281" spans="1:8" x14ac:dyDescent="0.3">
      <c r="A281" s="155">
        <v>556</v>
      </c>
      <c r="B281" s="169" t="s">
        <v>1048</v>
      </c>
      <c r="C281" s="167" t="s">
        <v>87</v>
      </c>
      <c r="D281" s="170" t="s">
        <v>166</v>
      </c>
      <c r="E281" s="158">
        <v>90007</v>
      </c>
      <c r="F281" s="158" t="str">
        <f t="shared" si="8"/>
        <v>0556</v>
      </c>
      <c r="G281" s="158" t="str">
        <f t="shared" si="9"/>
        <v>900070556</v>
      </c>
      <c r="H281" s="158">
        <v>900070598</v>
      </c>
    </row>
    <row r="282" spans="1:8" x14ac:dyDescent="0.3">
      <c r="A282" s="155">
        <v>557</v>
      </c>
      <c r="B282" s="169" t="s">
        <v>1049</v>
      </c>
      <c r="C282" s="167" t="s">
        <v>87</v>
      </c>
      <c r="D282" s="170" t="s">
        <v>166</v>
      </c>
      <c r="E282" s="158">
        <v>90007</v>
      </c>
      <c r="F282" s="158" t="str">
        <f t="shared" si="8"/>
        <v>0557</v>
      </c>
      <c r="G282" s="158" t="str">
        <f t="shared" si="9"/>
        <v>900070557</v>
      </c>
      <c r="H282" s="158">
        <v>900070598</v>
      </c>
    </row>
    <row r="283" spans="1:8" x14ac:dyDescent="0.3">
      <c r="A283" s="155">
        <v>558</v>
      </c>
      <c r="B283" s="169" t="s">
        <v>1050</v>
      </c>
      <c r="C283" s="167" t="s">
        <v>87</v>
      </c>
      <c r="D283" s="170" t="s">
        <v>166</v>
      </c>
      <c r="E283" s="158">
        <v>90007</v>
      </c>
      <c r="F283" s="158" t="str">
        <f t="shared" si="8"/>
        <v>0558</v>
      </c>
      <c r="G283" s="158" t="str">
        <f t="shared" si="9"/>
        <v>900070558</v>
      </c>
      <c r="H283" s="158">
        <v>900070598</v>
      </c>
    </row>
    <row r="284" spans="1:8" x14ac:dyDescent="0.3">
      <c r="A284" s="155">
        <v>559</v>
      </c>
      <c r="B284" s="169" t="s">
        <v>1051</v>
      </c>
      <c r="C284" s="167" t="s">
        <v>87</v>
      </c>
      <c r="D284" s="170" t="s">
        <v>166</v>
      </c>
      <c r="E284" s="158">
        <v>90007</v>
      </c>
      <c r="F284" s="158" t="str">
        <f t="shared" si="8"/>
        <v>0559</v>
      </c>
      <c r="G284" s="158" t="str">
        <f t="shared" si="9"/>
        <v>900070559</v>
      </c>
      <c r="H284" s="158">
        <v>900070598</v>
      </c>
    </row>
    <row r="285" spans="1:8" x14ac:dyDescent="0.3">
      <c r="A285" s="155">
        <v>560</v>
      </c>
      <c r="B285" s="169" t="s">
        <v>1052</v>
      </c>
      <c r="C285" s="167" t="s">
        <v>87</v>
      </c>
      <c r="D285" s="170" t="s">
        <v>166</v>
      </c>
      <c r="E285" s="158">
        <v>90007</v>
      </c>
      <c r="F285" s="158" t="str">
        <f t="shared" si="8"/>
        <v>0560</v>
      </c>
      <c r="G285" s="158" t="str">
        <f t="shared" si="9"/>
        <v>900070560</v>
      </c>
      <c r="H285" s="158">
        <v>900070598</v>
      </c>
    </row>
    <row r="286" spans="1:8" x14ac:dyDescent="0.3">
      <c r="A286" s="155">
        <v>561</v>
      </c>
      <c r="B286" s="169" t="s">
        <v>1053</v>
      </c>
      <c r="C286" s="167" t="s">
        <v>87</v>
      </c>
      <c r="D286" s="170" t="s">
        <v>166</v>
      </c>
      <c r="E286" s="158">
        <v>90007</v>
      </c>
      <c r="F286" s="158" t="str">
        <f t="shared" si="8"/>
        <v>0561</v>
      </c>
      <c r="G286" s="158" t="str">
        <f t="shared" si="9"/>
        <v>900070561</v>
      </c>
      <c r="H286" s="158">
        <v>900070598</v>
      </c>
    </row>
    <row r="287" spans="1:8" x14ac:dyDescent="0.3">
      <c r="A287" s="155">
        <v>562</v>
      </c>
      <c r="B287" s="169" t="s">
        <v>1054</v>
      </c>
      <c r="C287" s="167" t="s">
        <v>87</v>
      </c>
      <c r="D287" s="170" t="s">
        <v>166</v>
      </c>
      <c r="E287" s="158">
        <v>90007</v>
      </c>
      <c r="F287" s="158" t="str">
        <f t="shared" si="8"/>
        <v>0562</v>
      </c>
      <c r="G287" s="158" t="str">
        <f t="shared" si="9"/>
        <v>900070562</v>
      </c>
      <c r="H287" s="158">
        <v>900070598</v>
      </c>
    </row>
    <row r="288" spans="1:8" x14ac:dyDescent="0.3">
      <c r="A288" s="155">
        <v>563</v>
      </c>
      <c r="B288" s="169" t="s">
        <v>1055</v>
      </c>
      <c r="C288" s="167" t="s">
        <v>87</v>
      </c>
      <c r="D288" s="170" t="s">
        <v>166</v>
      </c>
      <c r="E288" s="158">
        <v>90007</v>
      </c>
      <c r="F288" s="158" t="str">
        <f t="shared" si="8"/>
        <v>0563</v>
      </c>
      <c r="G288" s="158" t="str">
        <f t="shared" si="9"/>
        <v>900070563</v>
      </c>
      <c r="H288" s="158">
        <v>900070598</v>
      </c>
    </row>
    <row r="289" spans="1:8" x14ac:dyDescent="0.3">
      <c r="A289" s="155">
        <v>564</v>
      </c>
      <c r="B289" s="169" t="s">
        <v>1056</v>
      </c>
      <c r="C289" s="167" t="s">
        <v>87</v>
      </c>
      <c r="D289" s="170" t="s">
        <v>166</v>
      </c>
      <c r="E289" s="158">
        <v>90007</v>
      </c>
      <c r="F289" s="158" t="str">
        <f t="shared" si="8"/>
        <v>0564</v>
      </c>
      <c r="G289" s="158" t="str">
        <f t="shared" si="9"/>
        <v>900070564</v>
      </c>
      <c r="H289" s="158">
        <v>900070598</v>
      </c>
    </row>
    <row r="290" spans="1:8" x14ac:dyDescent="0.3">
      <c r="A290" s="155">
        <v>565</v>
      </c>
      <c r="B290" s="169" t="s">
        <v>1057</v>
      </c>
      <c r="C290" s="167" t="s">
        <v>87</v>
      </c>
      <c r="D290" s="170" t="s">
        <v>166</v>
      </c>
      <c r="E290" s="158">
        <v>90007</v>
      </c>
      <c r="F290" s="158" t="str">
        <f t="shared" si="8"/>
        <v>0565</v>
      </c>
      <c r="G290" s="158" t="str">
        <f t="shared" si="9"/>
        <v>900070565</v>
      </c>
      <c r="H290" s="158">
        <v>900070598</v>
      </c>
    </row>
    <row r="291" spans="1:8" x14ac:dyDescent="0.3">
      <c r="A291" s="155">
        <v>566</v>
      </c>
      <c r="B291" s="169" t="s">
        <v>1058</v>
      </c>
      <c r="C291" s="167" t="s">
        <v>87</v>
      </c>
      <c r="D291" s="170" t="s">
        <v>166</v>
      </c>
      <c r="E291" s="158">
        <v>90007</v>
      </c>
      <c r="F291" s="158" t="str">
        <f t="shared" si="8"/>
        <v>0566</v>
      </c>
      <c r="G291" s="158" t="str">
        <f t="shared" si="9"/>
        <v>900070566</v>
      </c>
      <c r="H291" s="158">
        <v>900070598</v>
      </c>
    </row>
    <row r="292" spans="1:8" x14ac:dyDescent="0.3">
      <c r="A292" s="155">
        <v>567</v>
      </c>
      <c r="B292" s="169" t="s">
        <v>620</v>
      </c>
      <c r="C292" s="167" t="s">
        <v>87</v>
      </c>
      <c r="D292" s="170" t="s">
        <v>166</v>
      </c>
      <c r="E292" s="158">
        <v>90007</v>
      </c>
      <c r="F292" s="158" t="str">
        <f t="shared" si="8"/>
        <v>0567</v>
      </c>
      <c r="G292" s="158" t="str">
        <f t="shared" si="9"/>
        <v>900070567</v>
      </c>
      <c r="H292" s="158">
        <v>900070598</v>
      </c>
    </row>
    <row r="293" spans="1:8" x14ac:dyDescent="0.3">
      <c r="A293" s="155">
        <v>569</v>
      </c>
      <c r="B293" s="169" t="s">
        <v>1059</v>
      </c>
      <c r="C293" s="167" t="s">
        <v>87</v>
      </c>
      <c r="D293" s="170" t="s">
        <v>166</v>
      </c>
      <c r="E293" s="158">
        <v>90007</v>
      </c>
      <c r="F293" s="158" t="str">
        <f t="shared" si="8"/>
        <v>0569</v>
      </c>
      <c r="G293" s="158" t="str">
        <f t="shared" si="9"/>
        <v>900070569</v>
      </c>
      <c r="H293" s="158">
        <v>900070598</v>
      </c>
    </row>
    <row r="294" spans="1:8" x14ac:dyDescent="0.3">
      <c r="A294" s="155">
        <v>570</v>
      </c>
      <c r="B294" s="169" t="s">
        <v>1060</v>
      </c>
      <c r="C294" s="167" t="s">
        <v>87</v>
      </c>
      <c r="D294" s="170" t="s">
        <v>166</v>
      </c>
      <c r="E294" s="158">
        <v>90007</v>
      </c>
      <c r="F294" s="158" t="str">
        <f t="shared" si="8"/>
        <v>0570</v>
      </c>
      <c r="G294" s="158" t="str">
        <f t="shared" si="9"/>
        <v>900070570</v>
      </c>
      <c r="H294" s="158">
        <v>900070598</v>
      </c>
    </row>
    <row r="295" spans="1:8" x14ac:dyDescent="0.3">
      <c r="A295" s="155">
        <v>571</v>
      </c>
      <c r="B295" s="169" t="s">
        <v>1061</v>
      </c>
      <c r="C295" s="167" t="s">
        <v>87</v>
      </c>
      <c r="D295" s="170" t="s">
        <v>166</v>
      </c>
      <c r="E295" s="158">
        <v>90007</v>
      </c>
      <c r="F295" s="158" t="str">
        <f t="shared" si="8"/>
        <v>0571</v>
      </c>
      <c r="G295" s="158" t="str">
        <f t="shared" si="9"/>
        <v>900070571</v>
      </c>
      <c r="H295" s="158">
        <v>900070598</v>
      </c>
    </row>
    <row r="296" spans="1:8" x14ac:dyDescent="0.3">
      <c r="A296" s="155">
        <v>572</v>
      </c>
      <c r="B296" s="169" t="s">
        <v>1062</v>
      </c>
      <c r="C296" s="167" t="s">
        <v>87</v>
      </c>
      <c r="D296" s="170" t="s">
        <v>166</v>
      </c>
      <c r="E296" s="158">
        <v>90007</v>
      </c>
      <c r="F296" s="158" t="str">
        <f t="shared" si="8"/>
        <v>0572</v>
      </c>
      <c r="G296" s="158" t="str">
        <f t="shared" si="9"/>
        <v>900070572</v>
      </c>
      <c r="H296" s="158">
        <v>900070598</v>
      </c>
    </row>
    <row r="297" spans="1:8" x14ac:dyDescent="0.3">
      <c r="A297" s="155">
        <v>573</v>
      </c>
      <c r="B297" s="169" t="s">
        <v>1063</v>
      </c>
      <c r="C297" s="167" t="s">
        <v>87</v>
      </c>
      <c r="D297" s="170" t="s">
        <v>166</v>
      </c>
      <c r="E297" s="158">
        <v>90007</v>
      </c>
      <c r="F297" s="158" t="str">
        <f t="shared" si="8"/>
        <v>0573</v>
      </c>
      <c r="G297" s="158" t="str">
        <f t="shared" si="9"/>
        <v>900070573</v>
      </c>
      <c r="H297" s="158">
        <v>900070598</v>
      </c>
    </row>
    <row r="298" spans="1:8" x14ac:dyDescent="0.3">
      <c r="A298" s="155">
        <v>574</v>
      </c>
      <c r="B298" s="169" t="s">
        <v>169</v>
      </c>
      <c r="C298" s="167" t="s">
        <v>87</v>
      </c>
      <c r="D298" s="170" t="s">
        <v>166</v>
      </c>
      <c r="E298" s="158">
        <v>90007</v>
      </c>
      <c r="F298" s="158" t="str">
        <f t="shared" si="8"/>
        <v>0574</v>
      </c>
      <c r="G298" s="158" t="str">
        <f t="shared" si="9"/>
        <v>900070574</v>
      </c>
      <c r="H298" s="158">
        <v>900070598</v>
      </c>
    </row>
    <row r="299" spans="1:8" x14ac:dyDescent="0.3">
      <c r="A299" s="155">
        <v>575</v>
      </c>
      <c r="B299" s="169" t="s">
        <v>1064</v>
      </c>
      <c r="C299" s="167" t="s">
        <v>87</v>
      </c>
      <c r="D299" s="170" t="s">
        <v>166</v>
      </c>
      <c r="E299" s="158">
        <v>90007</v>
      </c>
      <c r="F299" s="158" t="str">
        <f t="shared" si="8"/>
        <v>0575</v>
      </c>
      <c r="G299" s="158" t="str">
        <f t="shared" si="9"/>
        <v>900070575</v>
      </c>
      <c r="H299" s="158">
        <v>900070598</v>
      </c>
    </row>
    <row r="300" spans="1:8" x14ac:dyDescent="0.3">
      <c r="A300" s="155">
        <v>576</v>
      </c>
      <c r="B300" s="169" t="s">
        <v>1065</v>
      </c>
      <c r="C300" s="167" t="s">
        <v>87</v>
      </c>
      <c r="D300" s="170" t="s">
        <v>166</v>
      </c>
      <c r="E300" s="158">
        <v>90007</v>
      </c>
      <c r="F300" s="158" t="str">
        <f t="shared" si="8"/>
        <v>0576</v>
      </c>
      <c r="G300" s="158" t="str">
        <f t="shared" si="9"/>
        <v>900070576</v>
      </c>
      <c r="H300" s="158">
        <v>900070598</v>
      </c>
    </row>
    <row r="301" spans="1:8" x14ac:dyDescent="0.3">
      <c r="A301" s="155">
        <v>577</v>
      </c>
      <c r="B301" s="169" t="s">
        <v>1066</v>
      </c>
      <c r="C301" s="167" t="s">
        <v>87</v>
      </c>
      <c r="D301" s="170" t="s">
        <v>166</v>
      </c>
      <c r="E301" s="158">
        <v>90007</v>
      </c>
      <c r="F301" s="158" t="str">
        <f t="shared" si="8"/>
        <v>0577</v>
      </c>
      <c r="G301" s="158" t="str">
        <f t="shared" si="9"/>
        <v>900070577</v>
      </c>
      <c r="H301" s="158">
        <v>900070598</v>
      </c>
    </row>
    <row r="302" spans="1:8" x14ac:dyDescent="0.3">
      <c r="A302" s="155">
        <v>578</v>
      </c>
      <c r="B302" s="169" t="s">
        <v>1067</v>
      </c>
      <c r="C302" s="167" t="s">
        <v>87</v>
      </c>
      <c r="D302" s="170" t="s">
        <v>166</v>
      </c>
      <c r="E302" s="158">
        <v>90007</v>
      </c>
      <c r="F302" s="158" t="str">
        <f t="shared" si="8"/>
        <v>0578</v>
      </c>
      <c r="G302" s="158" t="str">
        <f t="shared" si="9"/>
        <v>900070578</v>
      </c>
      <c r="H302" s="158">
        <v>900070598</v>
      </c>
    </row>
    <row r="303" spans="1:8" x14ac:dyDescent="0.3">
      <c r="A303" s="155">
        <v>598</v>
      </c>
      <c r="B303" s="169" t="s">
        <v>166</v>
      </c>
      <c r="C303" s="167" t="s">
        <v>87</v>
      </c>
      <c r="D303" s="170" t="s">
        <v>166</v>
      </c>
      <c r="E303" s="158">
        <v>90007</v>
      </c>
      <c r="F303" s="158" t="str">
        <f t="shared" si="8"/>
        <v>0598</v>
      </c>
      <c r="G303" s="158" t="str">
        <f t="shared" si="9"/>
        <v>900070598</v>
      </c>
      <c r="H303" s="158">
        <v>900070598</v>
      </c>
    </row>
    <row r="304" spans="1:8" x14ac:dyDescent="0.3">
      <c r="A304" s="155">
        <v>6402</v>
      </c>
      <c r="B304" s="169" t="s">
        <v>170</v>
      </c>
      <c r="C304" s="167" t="s">
        <v>87</v>
      </c>
      <c r="D304" s="170" t="s">
        <v>172</v>
      </c>
      <c r="E304" s="158">
        <v>90007</v>
      </c>
      <c r="F304" s="158" t="str">
        <f t="shared" si="8"/>
        <v>6402</v>
      </c>
      <c r="G304" s="158" t="str">
        <f t="shared" si="9"/>
        <v>900076402</v>
      </c>
      <c r="H304" s="158" t="s">
        <v>171</v>
      </c>
    </row>
    <row r="305" spans="1:8" x14ac:dyDescent="0.3">
      <c r="A305" s="155">
        <v>6403</v>
      </c>
      <c r="B305" s="169" t="s">
        <v>173</v>
      </c>
      <c r="C305" s="167" t="s">
        <v>87</v>
      </c>
      <c r="D305" s="170" t="s">
        <v>172</v>
      </c>
      <c r="E305" s="158">
        <v>90007</v>
      </c>
      <c r="F305" s="158" t="str">
        <f t="shared" si="8"/>
        <v>6403</v>
      </c>
      <c r="G305" s="158" t="str">
        <f t="shared" si="9"/>
        <v>900076403</v>
      </c>
      <c r="H305" s="158" t="s">
        <v>171</v>
      </c>
    </row>
    <row r="306" spans="1:8" x14ac:dyDescent="0.3">
      <c r="A306" s="155">
        <v>6404</v>
      </c>
      <c r="B306" s="169" t="s">
        <v>174</v>
      </c>
      <c r="C306" s="167" t="s">
        <v>87</v>
      </c>
      <c r="D306" s="170" t="s">
        <v>172</v>
      </c>
      <c r="E306" s="158">
        <v>90007</v>
      </c>
      <c r="F306" s="158" t="str">
        <f t="shared" si="8"/>
        <v>6404</v>
      </c>
      <c r="G306" s="158" t="str">
        <f t="shared" si="9"/>
        <v>900076404</v>
      </c>
      <c r="H306" s="158" t="s">
        <v>171</v>
      </c>
    </row>
    <row r="307" spans="1:8" x14ac:dyDescent="0.3">
      <c r="A307" s="155">
        <v>6405</v>
      </c>
      <c r="B307" s="169" t="s">
        <v>175</v>
      </c>
      <c r="C307" s="167" t="s">
        <v>87</v>
      </c>
      <c r="D307" s="170" t="s">
        <v>172</v>
      </c>
      <c r="E307" s="158">
        <v>90007</v>
      </c>
      <c r="F307" s="158" t="str">
        <f t="shared" si="8"/>
        <v>6405</v>
      </c>
      <c r="G307" s="158" t="str">
        <f t="shared" si="9"/>
        <v>900076405</v>
      </c>
      <c r="H307" s="158" t="s">
        <v>171</v>
      </c>
    </row>
    <row r="308" spans="1:8" x14ac:dyDescent="0.3">
      <c r="A308" s="155">
        <v>6406</v>
      </c>
      <c r="B308" s="169" t="s">
        <v>176</v>
      </c>
      <c r="C308" s="167" t="s">
        <v>87</v>
      </c>
      <c r="D308" s="170" t="s">
        <v>172</v>
      </c>
      <c r="E308" s="158">
        <v>90007</v>
      </c>
      <c r="F308" s="158" t="str">
        <f t="shared" si="8"/>
        <v>6406</v>
      </c>
      <c r="G308" s="158" t="str">
        <f t="shared" si="9"/>
        <v>900076406</v>
      </c>
      <c r="H308" s="158" t="s">
        <v>171</v>
      </c>
    </row>
    <row r="309" spans="1:8" x14ac:dyDescent="0.3">
      <c r="A309" s="155">
        <v>6407</v>
      </c>
      <c r="B309" s="169" t="s">
        <v>952</v>
      </c>
      <c r="C309" s="167" t="s">
        <v>87</v>
      </c>
      <c r="D309" s="170" t="s">
        <v>172</v>
      </c>
      <c r="E309" s="158">
        <v>90007</v>
      </c>
      <c r="F309" s="158" t="str">
        <f t="shared" si="8"/>
        <v>6407</v>
      </c>
      <c r="G309" s="158" t="str">
        <f t="shared" si="9"/>
        <v>900076407</v>
      </c>
      <c r="H309" s="158" t="s">
        <v>171</v>
      </c>
    </row>
    <row r="310" spans="1:8" x14ac:dyDescent="0.3">
      <c r="A310" s="155">
        <v>6408</v>
      </c>
      <c r="B310" s="169" t="s">
        <v>954</v>
      </c>
      <c r="C310" s="167" t="s">
        <v>87</v>
      </c>
      <c r="D310" s="170" t="s">
        <v>172</v>
      </c>
      <c r="E310" s="158">
        <v>90007</v>
      </c>
      <c r="F310" s="158" t="str">
        <f t="shared" si="8"/>
        <v>6408</v>
      </c>
      <c r="G310" s="158" t="str">
        <f t="shared" si="9"/>
        <v>900076408</v>
      </c>
      <c r="H310" s="158" t="s">
        <v>171</v>
      </c>
    </row>
    <row r="311" spans="1:8" x14ac:dyDescent="0.3">
      <c r="A311" s="155">
        <v>6409</v>
      </c>
      <c r="B311" s="169" t="s">
        <v>957</v>
      </c>
      <c r="C311" s="167" t="s">
        <v>87</v>
      </c>
      <c r="D311" s="170" t="s">
        <v>172</v>
      </c>
      <c r="E311" s="158">
        <v>90007</v>
      </c>
      <c r="F311" s="158" t="str">
        <f t="shared" si="8"/>
        <v>6409</v>
      </c>
      <c r="G311" s="158" t="str">
        <f t="shared" si="9"/>
        <v>900076409</v>
      </c>
      <c r="H311" s="158" t="s">
        <v>171</v>
      </c>
    </row>
    <row r="312" spans="1:8" x14ac:dyDescent="0.3">
      <c r="A312" s="155">
        <v>6410</v>
      </c>
      <c r="B312" s="169" t="s">
        <v>959</v>
      </c>
      <c r="C312" s="167" t="s">
        <v>87</v>
      </c>
      <c r="D312" s="170" t="s">
        <v>172</v>
      </c>
      <c r="E312" s="158">
        <v>90007</v>
      </c>
      <c r="F312" s="158" t="str">
        <f t="shared" si="8"/>
        <v>6410</v>
      </c>
      <c r="G312" s="158" t="str">
        <f t="shared" si="9"/>
        <v>900076410</v>
      </c>
      <c r="H312" s="158" t="s">
        <v>171</v>
      </c>
    </row>
    <row r="313" spans="1:8" x14ac:dyDescent="0.3">
      <c r="A313" s="155">
        <v>6411</v>
      </c>
      <c r="B313" s="169" t="s">
        <v>961</v>
      </c>
      <c r="C313" s="167" t="s">
        <v>87</v>
      </c>
      <c r="D313" s="170" t="s">
        <v>172</v>
      </c>
      <c r="E313" s="158">
        <v>90007</v>
      </c>
      <c r="F313" s="158" t="str">
        <f t="shared" si="8"/>
        <v>6411</v>
      </c>
      <c r="G313" s="158" t="str">
        <f t="shared" si="9"/>
        <v>900076411</v>
      </c>
      <c r="H313" s="158" t="s">
        <v>171</v>
      </c>
    </row>
    <row r="314" spans="1:8" x14ac:dyDescent="0.3">
      <c r="A314" s="155">
        <v>6412</v>
      </c>
      <c r="B314" s="169" t="s">
        <v>963</v>
      </c>
      <c r="C314" s="167" t="s">
        <v>87</v>
      </c>
      <c r="D314" s="170" t="s">
        <v>172</v>
      </c>
      <c r="E314" s="158">
        <v>90007</v>
      </c>
      <c r="F314" s="158" t="str">
        <f t="shared" si="8"/>
        <v>6412</v>
      </c>
      <c r="G314" s="158" t="str">
        <f t="shared" si="9"/>
        <v>900076412</v>
      </c>
      <c r="H314" s="158" t="s">
        <v>171</v>
      </c>
    </row>
    <row r="315" spans="1:8" x14ac:dyDescent="0.3">
      <c r="A315" s="155">
        <v>6413</v>
      </c>
      <c r="B315" s="169" t="s">
        <v>177</v>
      </c>
      <c r="C315" s="167" t="s">
        <v>87</v>
      </c>
      <c r="D315" s="170" t="s">
        <v>172</v>
      </c>
      <c r="E315" s="158">
        <v>90007</v>
      </c>
      <c r="F315" s="158" t="str">
        <f t="shared" si="8"/>
        <v>6413</v>
      </c>
      <c r="G315" s="158" t="str">
        <f t="shared" si="9"/>
        <v>900076413</v>
      </c>
      <c r="H315" s="158" t="s">
        <v>171</v>
      </c>
    </row>
    <row r="316" spans="1:8" x14ac:dyDescent="0.3">
      <c r="A316" s="155">
        <v>6415</v>
      </c>
      <c r="B316" s="169" t="s">
        <v>966</v>
      </c>
      <c r="C316" s="167" t="s">
        <v>87</v>
      </c>
      <c r="D316" s="170" t="s">
        <v>172</v>
      </c>
      <c r="E316" s="158">
        <v>90007</v>
      </c>
      <c r="F316" s="158" t="str">
        <f t="shared" si="8"/>
        <v>6415</v>
      </c>
      <c r="G316" s="158" t="str">
        <f t="shared" si="9"/>
        <v>900076415</v>
      </c>
      <c r="H316" s="158" t="s">
        <v>171</v>
      </c>
    </row>
    <row r="317" spans="1:8" x14ac:dyDescent="0.3">
      <c r="A317" s="155">
        <v>6416</v>
      </c>
      <c r="B317" s="169" t="s">
        <v>967</v>
      </c>
      <c r="C317" s="167" t="s">
        <v>87</v>
      </c>
      <c r="D317" s="170" t="s">
        <v>172</v>
      </c>
      <c r="E317" s="158">
        <v>90007</v>
      </c>
      <c r="F317" s="158" t="str">
        <f t="shared" si="8"/>
        <v>6416</v>
      </c>
      <c r="G317" s="158" t="str">
        <f t="shared" si="9"/>
        <v>900076416</v>
      </c>
      <c r="H317" s="158" t="s">
        <v>171</v>
      </c>
    </row>
    <row r="318" spans="1:8" x14ac:dyDescent="0.3">
      <c r="A318" s="155">
        <v>6417</v>
      </c>
      <c r="B318" s="169" t="s">
        <v>970</v>
      </c>
      <c r="C318" s="167" t="s">
        <v>87</v>
      </c>
      <c r="D318" s="170" t="s">
        <v>172</v>
      </c>
      <c r="E318" s="158">
        <v>90007</v>
      </c>
      <c r="F318" s="158" t="str">
        <f t="shared" si="8"/>
        <v>6417</v>
      </c>
      <c r="G318" s="158" t="str">
        <f t="shared" si="9"/>
        <v>900076417</v>
      </c>
      <c r="H318" s="158" t="s">
        <v>171</v>
      </c>
    </row>
    <row r="319" spans="1:8" x14ac:dyDescent="0.3">
      <c r="A319" s="155">
        <v>6420</v>
      </c>
      <c r="B319" s="169" t="s">
        <v>973</v>
      </c>
      <c r="C319" s="167" t="s">
        <v>87</v>
      </c>
      <c r="D319" s="170" t="s">
        <v>172</v>
      </c>
      <c r="E319" s="158">
        <v>90007</v>
      </c>
      <c r="F319" s="158" t="str">
        <f t="shared" si="8"/>
        <v>6420</v>
      </c>
      <c r="G319" s="158" t="str">
        <f t="shared" si="9"/>
        <v>900076420</v>
      </c>
      <c r="H319" s="158" t="s">
        <v>171</v>
      </c>
    </row>
    <row r="320" spans="1:8" x14ac:dyDescent="0.3">
      <c r="A320" s="155">
        <v>6421</v>
      </c>
      <c r="B320" s="169" t="s">
        <v>976</v>
      </c>
      <c r="C320" s="167" t="s">
        <v>87</v>
      </c>
      <c r="D320" s="170" t="s">
        <v>172</v>
      </c>
      <c r="E320" s="158">
        <v>90007</v>
      </c>
      <c r="F320" s="158" t="str">
        <f t="shared" si="8"/>
        <v>6421</v>
      </c>
      <c r="G320" s="158" t="str">
        <f t="shared" si="9"/>
        <v>900076421</v>
      </c>
      <c r="H320" s="158" t="s">
        <v>171</v>
      </c>
    </row>
    <row r="321" spans="1:8" x14ac:dyDescent="0.3">
      <c r="A321" s="155">
        <v>6422</v>
      </c>
      <c r="B321" s="169" t="s">
        <v>979</v>
      </c>
      <c r="C321" s="167" t="s">
        <v>87</v>
      </c>
      <c r="D321" s="170" t="s">
        <v>172</v>
      </c>
      <c r="E321" s="158">
        <v>90007</v>
      </c>
      <c r="F321" s="158" t="str">
        <f t="shared" si="8"/>
        <v>6422</v>
      </c>
      <c r="G321" s="158" t="str">
        <f t="shared" si="9"/>
        <v>900076422</v>
      </c>
      <c r="H321" s="158" t="s">
        <v>171</v>
      </c>
    </row>
    <row r="322" spans="1:8" x14ac:dyDescent="0.3">
      <c r="A322" s="155">
        <v>6423</v>
      </c>
      <c r="B322" s="169" t="s">
        <v>981</v>
      </c>
      <c r="C322" s="167" t="s">
        <v>87</v>
      </c>
      <c r="D322" s="170" t="s">
        <v>172</v>
      </c>
      <c r="E322" s="158">
        <v>90007</v>
      </c>
      <c r="F322" s="158" t="str">
        <f t="shared" ref="F322:F385" si="10">IF(LEN($A322)&lt;=4,LEFT(TEXT($A322,"0000"),4),LEFT(TEXT($A322,"000000"),4))</f>
        <v>6423</v>
      </c>
      <c r="G322" s="158" t="str">
        <f t="shared" si="9"/>
        <v>900076423</v>
      </c>
      <c r="H322" s="158" t="s">
        <v>171</v>
      </c>
    </row>
    <row r="323" spans="1:8" x14ac:dyDescent="0.3">
      <c r="A323" s="155">
        <v>6424</v>
      </c>
      <c r="B323" s="169" t="s">
        <v>983</v>
      </c>
      <c r="C323" s="167" t="s">
        <v>87</v>
      </c>
      <c r="D323" s="170" t="s">
        <v>172</v>
      </c>
      <c r="E323" s="158">
        <v>90007</v>
      </c>
      <c r="F323" s="158" t="str">
        <f t="shared" si="10"/>
        <v>6424</v>
      </c>
      <c r="G323" s="158" t="str">
        <f t="shared" si="9"/>
        <v>900076424</v>
      </c>
      <c r="H323" s="158" t="s">
        <v>171</v>
      </c>
    </row>
    <row r="324" spans="1:8" x14ac:dyDescent="0.3">
      <c r="A324" s="155">
        <v>6426</v>
      </c>
      <c r="B324" s="169" t="s">
        <v>986</v>
      </c>
      <c r="C324" s="167" t="s">
        <v>87</v>
      </c>
      <c r="D324" s="170" t="s">
        <v>172</v>
      </c>
      <c r="E324" s="158">
        <v>90007</v>
      </c>
      <c r="F324" s="158" t="str">
        <f t="shared" si="10"/>
        <v>6426</v>
      </c>
      <c r="G324" s="158" t="str">
        <f t="shared" ref="G324:G387" si="11">$E324&amp;$F324</f>
        <v>900076426</v>
      </c>
      <c r="H324" s="158" t="s">
        <v>171</v>
      </c>
    </row>
    <row r="325" spans="1:8" x14ac:dyDescent="0.3">
      <c r="A325" s="155">
        <v>6427</v>
      </c>
      <c r="B325" s="169" t="s">
        <v>988</v>
      </c>
      <c r="C325" s="167" t="s">
        <v>87</v>
      </c>
      <c r="D325" s="170" t="s">
        <v>172</v>
      </c>
      <c r="E325" s="158">
        <v>90007</v>
      </c>
      <c r="F325" s="158" t="str">
        <f t="shared" si="10"/>
        <v>6427</v>
      </c>
      <c r="G325" s="158" t="str">
        <f t="shared" si="11"/>
        <v>900076427</v>
      </c>
      <c r="H325" s="158" t="s">
        <v>171</v>
      </c>
    </row>
    <row r="326" spans="1:8" x14ac:dyDescent="0.3">
      <c r="A326" s="155">
        <v>6428</v>
      </c>
      <c r="B326" s="169" t="s">
        <v>991</v>
      </c>
      <c r="C326" s="167" t="s">
        <v>87</v>
      </c>
      <c r="D326" s="170" t="s">
        <v>172</v>
      </c>
      <c r="E326" s="158">
        <v>90007</v>
      </c>
      <c r="F326" s="158" t="str">
        <f t="shared" si="10"/>
        <v>6428</v>
      </c>
      <c r="G326" s="158" t="str">
        <f t="shared" si="11"/>
        <v>900076428</v>
      </c>
      <c r="H326" s="158" t="s">
        <v>171</v>
      </c>
    </row>
    <row r="327" spans="1:8" x14ac:dyDescent="0.3">
      <c r="A327" s="155">
        <v>6429</v>
      </c>
      <c r="B327" s="169" t="s">
        <v>993</v>
      </c>
      <c r="C327" s="167" t="s">
        <v>87</v>
      </c>
      <c r="D327" s="170" t="s">
        <v>172</v>
      </c>
      <c r="E327" s="158">
        <v>90007</v>
      </c>
      <c r="F327" s="158" t="str">
        <f t="shared" si="10"/>
        <v>6429</v>
      </c>
      <c r="G327" s="158" t="str">
        <f t="shared" si="11"/>
        <v>900076429</v>
      </c>
      <c r="H327" s="158" t="s">
        <v>171</v>
      </c>
    </row>
    <row r="328" spans="1:8" x14ac:dyDescent="0.3">
      <c r="A328" s="155">
        <v>6430</v>
      </c>
      <c r="B328" s="169" t="s">
        <v>995</v>
      </c>
      <c r="C328" s="167" t="s">
        <v>87</v>
      </c>
      <c r="D328" s="170" t="s">
        <v>172</v>
      </c>
      <c r="E328" s="158">
        <v>90007</v>
      </c>
      <c r="F328" s="158" t="str">
        <f t="shared" si="10"/>
        <v>6430</v>
      </c>
      <c r="G328" s="158" t="str">
        <f t="shared" si="11"/>
        <v>900076430</v>
      </c>
      <c r="H328" s="158" t="s">
        <v>171</v>
      </c>
    </row>
    <row r="329" spans="1:8" x14ac:dyDescent="0.3">
      <c r="A329" s="155">
        <v>6431</v>
      </c>
      <c r="B329" s="169" t="s">
        <v>997</v>
      </c>
      <c r="C329" s="167" t="s">
        <v>87</v>
      </c>
      <c r="D329" s="170" t="s">
        <v>172</v>
      </c>
      <c r="E329" s="158">
        <v>90007</v>
      </c>
      <c r="F329" s="158" t="str">
        <f t="shared" si="10"/>
        <v>6431</v>
      </c>
      <c r="G329" s="158" t="str">
        <f t="shared" si="11"/>
        <v>900076431</v>
      </c>
      <c r="H329" s="158" t="s">
        <v>171</v>
      </c>
    </row>
    <row r="330" spans="1:8" x14ac:dyDescent="0.3">
      <c r="A330" s="155">
        <v>6432</v>
      </c>
      <c r="B330" s="169" t="s">
        <v>1000</v>
      </c>
      <c r="C330" s="167" t="s">
        <v>87</v>
      </c>
      <c r="D330" s="170" t="s">
        <v>172</v>
      </c>
      <c r="E330" s="158">
        <v>90007</v>
      </c>
      <c r="F330" s="158" t="str">
        <f t="shared" si="10"/>
        <v>6432</v>
      </c>
      <c r="G330" s="158" t="str">
        <f t="shared" si="11"/>
        <v>900076432</v>
      </c>
      <c r="H330" s="158" t="s">
        <v>171</v>
      </c>
    </row>
    <row r="331" spans="1:8" x14ac:dyDescent="0.3">
      <c r="A331" s="155">
        <v>6433</v>
      </c>
      <c r="B331" s="169" t="s">
        <v>1003</v>
      </c>
      <c r="C331" s="167" t="s">
        <v>87</v>
      </c>
      <c r="D331" s="170" t="s">
        <v>172</v>
      </c>
      <c r="E331" s="158">
        <v>90007</v>
      </c>
      <c r="F331" s="158" t="str">
        <f t="shared" si="10"/>
        <v>6433</v>
      </c>
      <c r="G331" s="158" t="str">
        <f t="shared" si="11"/>
        <v>900076433</v>
      </c>
      <c r="H331" s="158" t="s">
        <v>171</v>
      </c>
    </row>
    <row r="332" spans="1:8" x14ac:dyDescent="0.3">
      <c r="A332" s="155">
        <v>6434</v>
      </c>
      <c r="B332" s="169" t="s">
        <v>1006</v>
      </c>
      <c r="C332" s="167" t="s">
        <v>87</v>
      </c>
      <c r="D332" s="170" t="s">
        <v>172</v>
      </c>
      <c r="E332" s="158">
        <v>90007</v>
      </c>
      <c r="F332" s="158" t="str">
        <f t="shared" si="10"/>
        <v>6434</v>
      </c>
      <c r="G332" s="158" t="str">
        <f t="shared" si="11"/>
        <v>900076434</v>
      </c>
      <c r="H332" s="158" t="s">
        <v>171</v>
      </c>
    </row>
    <row r="333" spans="1:8" x14ac:dyDescent="0.3">
      <c r="A333" s="155">
        <v>6435</v>
      </c>
      <c r="B333" s="169" t="s">
        <v>1009</v>
      </c>
      <c r="C333" s="167" t="s">
        <v>87</v>
      </c>
      <c r="D333" s="170" t="s">
        <v>172</v>
      </c>
      <c r="E333" s="158">
        <v>90007</v>
      </c>
      <c r="F333" s="158" t="str">
        <f t="shared" si="10"/>
        <v>6435</v>
      </c>
      <c r="G333" s="158" t="str">
        <f t="shared" si="11"/>
        <v>900076435</v>
      </c>
      <c r="H333" s="158" t="s">
        <v>171</v>
      </c>
    </row>
    <row r="334" spans="1:8" x14ac:dyDescent="0.3">
      <c r="A334" s="155">
        <v>6436</v>
      </c>
      <c r="B334" s="169" t="s">
        <v>1010</v>
      </c>
      <c r="C334" s="167" t="s">
        <v>87</v>
      </c>
      <c r="D334" s="170" t="s">
        <v>172</v>
      </c>
      <c r="E334" s="158">
        <v>90007</v>
      </c>
      <c r="F334" s="158" t="str">
        <f t="shared" si="10"/>
        <v>6436</v>
      </c>
      <c r="G334" s="158" t="str">
        <f t="shared" si="11"/>
        <v>900076436</v>
      </c>
      <c r="H334" s="158" t="s">
        <v>171</v>
      </c>
    </row>
    <row r="335" spans="1:8" x14ac:dyDescent="0.3">
      <c r="A335" s="155">
        <v>6438</v>
      </c>
      <c r="B335" s="169" t="s">
        <v>1012</v>
      </c>
      <c r="C335" s="167" t="s">
        <v>87</v>
      </c>
      <c r="D335" s="170" t="s">
        <v>172</v>
      </c>
      <c r="E335" s="158">
        <v>90007</v>
      </c>
      <c r="F335" s="158" t="str">
        <f t="shared" si="10"/>
        <v>6438</v>
      </c>
      <c r="G335" s="158" t="str">
        <f t="shared" si="11"/>
        <v>900076438</v>
      </c>
      <c r="H335" s="158" t="s">
        <v>171</v>
      </c>
    </row>
    <row r="336" spans="1:8" x14ac:dyDescent="0.3">
      <c r="A336" s="155">
        <v>6442</v>
      </c>
      <c r="B336" s="169" t="s">
        <v>1014</v>
      </c>
      <c r="C336" s="167" t="s">
        <v>87</v>
      </c>
      <c r="D336" s="170" t="s">
        <v>172</v>
      </c>
      <c r="E336" s="158">
        <v>90007</v>
      </c>
      <c r="F336" s="158" t="str">
        <f t="shared" si="10"/>
        <v>6442</v>
      </c>
      <c r="G336" s="158" t="str">
        <f t="shared" si="11"/>
        <v>900076442</v>
      </c>
      <c r="H336" s="158" t="s">
        <v>171</v>
      </c>
    </row>
    <row r="337" spans="1:8" x14ac:dyDescent="0.3">
      <c r="A337" s="155">
        <v>6443</v>
      </c>
      <c r="B337" s="169" t="s">
        <v>1016</v>
      </c>
      <c r="C337" s="167" t="s">
        <v>87</v>
      </c>
      <c r="D337" s="170" t="s">
        <v>172</v>
      </c>
      <c r="E337" s="158">
        <v>90007</v>
      </c>
      <c r="F337" s="158" t="str">
        <f t="shared" si="10"/>
        <v>6443</v>
      </c>
      <c r="G337" s="158" t="str">
        <f t="shared" si="11"/>
        <v>900076443</v>
      </c>
      <c r="H337" s="158" t="s">
        <v>171</v>
      </c>
    </row>
    <row r="338" spans="1:8" x14ac:dyDescent="0.3">
      <c r="A338" s="155">
        <v>6445</v>
      </c>
      <c r="B338" s="169" t="s">
        <v>1018</v>
      </c>
      <c r="C338" s="167" t="s">
        <v>87</v>
      </c>
      <c r="D338" s="170" t="s">
        <v>172</v>
      </c>
      <c r="E338" s="158">
        <v>90007</v>
      </c>
      <c r="F338" s="158" t="str">
        <f t="shared" si="10"/>
        <v>6445</v>
      </c>
      <c r="G338" s="158" t="str">
        <f t="shared" si="11"/>
        <v>900076445</v>
      </c>
      <c r="H338" s="158" t="s">
        <v>171</v>
      </c>
    </row>
    <row r="339" spans="1:8" x14ac:dyDescent="0.3">
      <c r="A339" s="155">
        <v>6448</v>
      </c>
      <c r="B339" s="169" t="s">
        <v>1020</v>
      </c>
      <c r="C339" s="167" t="s">
        <v>87</v>
      </c>
      <c r="D339" s="170" t="s">
        <v>172</v>
      </c>
      <c r="E339" s="158">
        <v>90007</v>
      </c>
      <c r="F339" s="158" t="str">
        <f t="shared" si="10"/>
        <v>6448</v>
      </c>
      <c r="G339" s="158" t="str">
        <f t="shared" si="11"/>
        <v>900076448</v>
      </c>
      <c r="H339" s="158" t="s">
        <v>171</v>
      </c>
    </row>
    <row r="340" spans="1:8" x14ac:dyDescent="0.3">
      <c r="A340" s="155">
        <v>6449</v>
      </c>
      <c r="B340" s="169" t="s">
        <v>1022</v>
      </c>
      <c r="C340" s="167" t="s">
        <v>87</v>
      </c>
      <c r="D340" s="170" t="s">
        <v>172</v>
      </c>
      <c r="E340" s="158">
        <v>90007</v>
      </c>
      <c r="F340" s="158" t="str">
        <f t="shared" si="10"/>
        <v>6449</v>
      </c>
      <c r="G340" s="158" t="str">
        <f t="shared" si="11"/>
        <v>900076449</v>
      </c>
      <c r="H340" s="158" t="s">
        <v>171</v>
      </c>
    </row>
    <row r="341" spans="1:8" x14ac:dyDescent="0.3">
      <c r="A341" s="155">
        <v>6450</v>
      </c>
      <c r="B341" s="169" t="s">
        <v>1024</v>
      </c>
      <c r="C341" s="167" t="s">
        <v>87</v>
      </c>
      <c r="D341" s="170" t="s">
        <v>172</v>
      </c>
      <c r="E341" s="158">
        <v>90007</v>
      </c>
      <c r="F341" s="158" t="str">
        <f t="shared" si="10"/>
        <v>6450</v>
      </c>
      <c r="G341" s="158" t="str">
        <f t="shared" si="11"/>
        <v>900076450</v>
      </c>
      <c r="H341" s="158" t="s">
        <v>171</v>
      </c>
    </row>
    <row r="342" spans="1:8" x14ac:dyDescent="0.3">
      <c r="A342" s="155">
        <v>6451</v>
      </c>
      <c r="B342" s="169" t="s">
        <v>1026</v>
      </c>
      <c r="C342" s="167" t="s">
        <v>87</v>
      </c>
      <c r="D342" s="170" t="s">
        <v>172</v>
      </c>
      <c r="E342" s="158">
        <v>90007</v>
      </c>
      <c r="F342" s="158" t="str">
        <f t="shared" si="10"/>
        <v>6451</v>
      </c>
      <c r="G342" s="158" t="str">
        <f t="shared" si="11"/>
        <v>900076451</v>
      </c>
      <c r="H342" s="158" t="s">
        <v>171</v>
      </c>
    </row>
    <row r="343" spans="1:8" x14ac:dyDescent="0.3">
      <c r="A343" s="155">
        <v>6452</v>
      </c>
      <c r="B343" s="169" t="s">
        <v>1028</v>
      </c>
      <c r="C343" s="167" t="s">
        <v>87</v>
      </c>
      <c r="D343" s="170" t="s">
        <v>172</v>
      </c>
      <c r="E343" s="158">
        <v>90007</v>
      </c>
      <c r="F343" s="158" t="str">
        <f t="shared" si="10"/>
        <v>6452</v>
      </c>
      <c r="G343" s="158" t="str">
        <f t="shared" si="11"/>
        <v>900076452</v>
      </c>
      <c r="H343" s="158" t="s">
        <v>171</v>
      </c>
    </row>
    <row r="344" spans="1:8" x14ac:dyDescent="0.3">
      <c r="A344" s="155">
        <v>6453</v>
      </c>
      <c r="B344" s="169" t="s">
        <v>1030</v>
      </c>
      <c r="C344" s="167" t="s">
        <v>87</v>
      </c>
      <c r="D344" s="170" t="s">
        <v>172</v>
      </c>
      <c r="E344" s="158">
        <v>90007</v>
      </c>
      <c r="F344" s="158" t="str">
        <f t="shared" si="10"/>
        <v>6453</v>
      </c>
      <c r="G344" s="158" t="str">
        <f t="shared" si="11"/>
        <v>900076453</v>
      </c>
      <c r="H344" s="158" t="s">
        <v>171</v>
      </c>
    </row>
    <row r="345" spans="1:8" x14ac:dyDescent="0.3">
      <c r="A345" s="155">
        <v>6456</v>
      </c>
      <c r="B345" s="169" t="s">
        <v>1032</v>
      </c>
      <c r="C345" s="167" t="s">
        <v>87</v>
      </c>
      <c r="D345" s="170" t="s">
        <v>172</v>
      </c>
      <c r="E345" s="158">
        <v>90007</v>
      </c>
      <c r="F345" s="158" t="str">
        <f t="shared" si="10"/>
        <v>6456</v>
      </c>
      <c r="G345" s="158" t="str">
        <f t="shared" si="11"/>
        <v>900076456</v>
      </c>
      <c r="H345" s="158" t="s">
        <v>171</v>
      </c>
    </row>
    <row r="346" spans="1:8" x14ac:dyDescent="0.3">
      <c r="A346" s="155">
        <v>6457</v>
      </c>
      <c r="B346" s="169" t="s">
        <v>178</v>
      </c>
      <c r="C346" s="167" t="s">
        <v>87</v>
      </c>
      <c r="D346" s="170" t="s">
        <v>172</v>
      </c>
      <c r="E346" s="158">
        <v>90007</v>
      </c>
      <c r="F346" s="158" t="str">
        <f t="shared" si="10"/>
        <v>6457</v>
      </c>
      <c r="G346" s="158" t="str">
        <f t="shared" si="11"/>
        <v>900076457</v>
      </c>
      <c r="H346" s="158" t="s">
        <v>171</v>
      </c>
    </row>
    <row r="347" spans="1:8" x14ac:dyDescent="0.3">
      <c r="A347" s="155">
        <v>6459</v>
      </c>
      <c r="B347" s="169" t="s">
        <v>179</v>
      </c>
      <c r="C347" s="167" t="s">
        <v>87</v>
      </c>
      <c r="D347" s="170" t="s">
        <v>172</v>
      </c>
      <c r="E347" s="158">
        <v>90007</v>
      </c>
      <c r="F347" s="158" t="str">
        <f t="shared" si="10"/>
        <v>6459</v>
      </c>
      <c r="G347" s="158" t="str">
        <f t="shared" si="11"/>
        <v>900076459</v>
      </c>
      <c r="H347" s="158" t="s">
        <v>171</v>
      </c>
    </row>
    <row r="348" spans="1:8" x14ac:dyDescent="0.3">
      <c r="A348" s="155">
        <v>6460</v>
      </c>
      <c r="B348" s="169" t="s">
        <v>1036</v>
      </c>
      <c r="C348" s="167" t="s">
        <v>87</v>
      </c>
      <c r="D348" s="170" t="s">
        <v>172</v>
      </c>
      <c r="E348" s="158">
        <v>90007</v>
      </c>
      <c r="F348" s="158" t="str">
        <f t="shared" si="10"/>
        <v>6460</v>
      </c>
      <c r="G348" s="158" t="str">
        <f t="shared" si="11"/>
        <v>900076460</v>
      </c>
      <c r="H348" s="158" t="s">
        <v>171</v>
      </c>
    </row>
    <row r="349" spans="1:8" x14ac:dyDescent="0.3">
      <c r="A349" s="155">
        <v>6461</v>
      </c>
      <c r="B349" s="169" t="s">
        <v>1038</v>
      </c>
      <c r="C349" s="167" t="s">
        <v>87</v>
      </c>
      <c r="D349" s="170" t="s">
        <v>172</v>
      </c>
      <c r="E349" s="158">
        <v>90007</v>
      </c>
      <c r="F349" s="158" t="str">
        <f t="shared" si="10"/>
        <v>6461</v>
      </c>
      <c r="G349" s="158" t="str">
        <f t="shared" si="11"/>
        <v>900076461</v>
      </c>
      <c r="H349" s="158" t="s">
        <v>171</v>
      </c>
    </row>
    <row r="350" spans="1:8" x14ac:dyDescent="0.3">
      <c r="A350" s="155">
        <v>6462</v>
      </c>
      <c r="B350" s="169" t="s">
        <v>1040</v>
      </c>
      <c r="C350" s="167" t="s">
        <v>87</v>
      </c>
      <c r="D350" s="170" t="s">
        <v>172</v>
      </c>
      <c r="E350" s="158">
        <v>90007</v>
      </c>
      <c r="F350" s="158" t="str">
        <f t="shared" si="10"/>
        <v>6462</v>
      </c>
      <c r="G350" s="158" t="str">
        <f t="shared" si="11"/>
        <v>900076462</v>
      </c>
      <c r="H350" s="158" t="s">
        <v>171</v>
      </c>
    </row>
    <row r="351" spans="1:8" x14ac:dyDescent="0.3">
      <c r="A351" s="155">
        <v>6463</v>
      </c>
      <c r="B351" s="169" t="s">
        <v>180</v>
      </c>
      <c r="C351" s="167" t="s">
        <v>87</v>
      </c>
      <c r="D351" s="170" t="s">
        <v>172</v>
      </c>
      <c r="E351" s="158">
        <v>90007</v>
      </c>
      <c r="F351" s="158" t="str">
        <f t="shared" si="10"/>
        <v>6463</v>
      </c>
      <c r="G351" s="158" t="str">
        <f t="shared" si="11"/>
        <v>900076463</v>
      </c>
      <c r="H351" s="158" t="s">
        <v>171</v>
      </c>
    </row>
    <row r="352" spans="1:8" x14ac:dyDescent="0.3">
      <c r="A352" s="155">
        <v>6483</v>
      </c>
      <c r="B352" s="169" t="s">
        <v>181</v>
      </c>
      <c r="C352" s="167" t="s">
        <v>87</v>
      </c>
      <c r="D352" s="170" t="s">
        <v>172</v>
      </c>
      <c r="E352" s="158">
        <v>90007</v>
      </c>
      <c r="F352" s="158" t="str">
        <f t="shared" si="10"/>
        <v>6483</v>
      </c>
      <c r="G352" s="158" t="str">
        <f t="shared" si="11"/>
        <v>900076483</v>
      </c>
      <c r="H352" s="158" t="s">
        <v>171</v>
      </c>
    </row>
    <row r="353" spans="1:8" x14ac:dyDescent="0.3">
      <c r="A353" s="155">
        <v>6497</v>
      </c>
      <c r="B353" s="169" t="s">
        <v>182</v>
      </c>
      <c r="C353" s="167" t="s">
        <v>87</v>
      </c>
      <c r="D353" s="170" t="s">
        <v>172</v>
      </c>
      <c r="E353" s="158">
        <v>90007</v>
      </c>
      <c r="F353" s="158" t="str">
        <f t="shared" si="10"/>
        <v>6497</v>
      </c>
      <c r="G353" s="158" t="str">
        <f t="shared" si="11"/>
        <v>900076497</v>
      </c>
      <c r="H353" s="158" t="s">
        <v>171</v>
      </c>
    </row>
    <row r="354" spans="1:8" x14ac:dyDescent="0.3">
      <c r="A354" s="155">
        <v>6498</v>
      </c>
      <c r="B354" s="169" t="s">
        <v>172</v>
      </c>
      <c r="C354" s="167" t="s">
        <v>87</v>
      </c>
      <c r="D354" s="170" t="s">
        <v>172</v>
      </c>
      <c r="E354" s="158">
        <v>90007</v>
      </c>
      <c r="F354" s="158" t="str">
        <f t="shared" si="10"/>
        <v>6498</v>
      </c>
      <c r="G354" s="158" t="str">
        <f t="shared" si="11"/>
        <v>900076498</v>
      </c>
      <c r="H354" s="158" t="s">
        <v>171</v>
      </c>
    </row>
    <row r="355" spans="1:8" x14ac:dyDescent="0.3">
      <c r="A355" s="150">
        <v>1</v>
      </c>
      <c r="B355" s="151" t="s">
        <v>183</v>
      </c>
      <c r="C355" s="167" t="s">
        <v>88</v>
      </c>
      <c r="D355" s="154"/>
      <c r="E355" s="152">
        <v>90008</v>
      </c>
      <c r="F355" s="152" t="str">
        <f t="shared" si="10"/>
        <v>0001</v>
      </c>
      <c r="G355" s="152" t="str">
        <f t="shared" si="11"/>
        <v>900080001</v>
      </c>
      <c r="H355" s="153">
        <v>900082498</v>
      </c>
    </row>
    <row r="356" spans="1:8" x14ac:dyDescent="0.3">
      <c r="A356" s="159">
        <v>2402</v>
      </c>
      <c r="B356" s="167" t="s">
        <v>184</v>
      </c>
      <c r="C356" s="167" t="s">
        <v>88</v>
      </c>
      <c r="D356" s="168" t="s">
        <v>185</v>
      </c>
      <c r="E356" s="157">
        <v>90008</v>
      </c>
      <c r="F356" s="158" t="str">
        <f t="shared" si="10"/>
        <v>2402</v>
      </c>
      <c r="G356" s="158" t="str">
        <f t="shared" si="11"/>
        <v>900082402</v>
      </c>
      <c r="H356" s="157">
        <v>900082698</v>
      </c>
    </row>
    <row r="357" spans="1:8" x14ac:dyDescent="0.3">
      <c r="A357" s="159">
        <v>2403</v>
      </c>
      <c r="B357" s="167" t="s">
        <v>186</v>
      </c>
      <c r="C357" s="167" t="s">
        <v>88</v>
      </c>
      <c r="D357" s="168" t="s">
        <v>185</v>
      </c>
      <c r="E357" s="157">
        <v>90008</v>
      </c>
      <c r="F357" s="158" t="str">
        <f t="shared" si="10"/>
        <v>2403</v>
      </c>
      <c r="G357" s="158" t="str">
        <f t="shared" si="11"/>
        <v>900082403</v>
      </c>
      <c r="H357" s="157">
        <v>900082698</v>
      </c>
    </row>
    <row r="358" spans="1:8" x14ac:dyDescent="0.3">
      <c r="A358" s="159">
        <v>2404</v>
      </c>
      <c r="B358" s="167" t="s">
        <v>187</v>
      </c>
      <c r="C358" s="167" t="s">
        <v>88</v>
      </c>
      <c r="D358" s="168" t="s">
        <v>188</v>
      </c>
      <c r="E358" s="157">
        <v>90008</v>
      </c>
      <c r="F358" s="158" t="str">
        <f t="shared" si="10"/>
        <v>2404</v>
      </c>
      <c r="G358" s="158" t="str">
        <f t="shared" si="11"/>
        <v>900082404</v>
      </c>
      <c r="H358" s="157">
        <v>900086098</v>
      </c>
    </row>
    <row r="359" spans="1:8" x14ac:dyDescent="0.3">
      <c r="A359" s="159">
        <v>2405</v>
      </c>
      <c r="B359" s="167" t="s">
        <v>189</v>
      </c>
      <c r="C359" s="167" t="s">
        <v>88</v>
      </c>
      <c r="D359" s="168" t="s">
        <v>188</v>
      </c>
      <c r="E359" s="157">
        <v>90008</v>
      </c>
      <c r="F359" s="158" t="str">
        <f t="shared" si="10"/>
        <v>2405</v>
      </c>
      <c r="G359" s="158" t="str">
        <f t="shared" si="11"/>
        <v>900082405</v>
      </c>
      <c r="H359" s="157">
        <v>900086098</v>
      </c>
    </row>
    <row r="360" spans="1:8" x14ac:dyDescent="0.3">
      <c r="A360" s="159">
        <v>2406</v>
      </c>
      <c r="B360" s="167" t="s">
        <v>190</v>
      </c>
      <c r="C360" s="167" t="s">
        <v>88</v>
      </c>
      <c r="D360" s="168" t="s">
        <v>188</v>
      </c>
      <c r="E360" s="157">
        <v>90008</v>
      </c>
      <c r="F360" s="158" t="str">
        <f t="shared" si="10"/>
        <v>2406</v>
      </c>
      <c r="G360" s="158" t="str">
        <f t="shared" si="11"/>
        <v>900082406</v>
      </c>
      <c r="H360" s="157">
        <v>900086098</v>
      </c>
    </row>
    <row r="361" spans="1:8" x14ac:dyDescent="0.3">
      <c r="A361" s="159">
        <v>2407</v>
      </c>
      <c r="B361" s="167" t="s">
        <v>191</v>
      </c>
      <c r="C361" s="167" t="s">
        <v>88</v>
      </c>
      <c r="D361" s="168" t="s">
        <v>185</v>
      </c>
      <c r="E361" s="157">
        <v>90008</v>
      </c>
      <c r="F361" s="158" t="str">
        <f t="shared" si="10"/>
        <v>2407</v>
      </c>
      <c r="G361" s="158" t="str">
        <f t="shared" si="11"/>
        <v>900082407</v>
      </c>
      <c r="H361" s="157">
        <v>900082698</v>
      </c>
    </row>
    <row r="362" spans="1:8" x14ac:dyDescent="0.3">
      <c r="A362" s="159">
        <v>2408</v>
      </c>
      <c r="B362" s="167" t="s">
        <v>192</v>
      </c>
      <c r="C362" s="167" t="s">
        <v>88</v>
      </c>
      <c r="D362" s="168" t="s">
        <v>185</v>
      </c>
      <c r="E362" s="157">
        <v>90008</v>
      </c>
      <c r="F362" s="158" t="str">
        <f t="shared" si="10"/>
        <v>2408</v>
      </c>
      <c r="G362" s="158" t="str">
        <f t="shared" si="11"/>
        <v>900082408</v>
      </c>
      <c r="H362" s="157">
        <v>900082698</v>
      </c>
    </row>
    <row r="363" spans="1:8" x14ac:dyDescent="0.3">
      <c r="A363" s="159">
        <v>2409</v>
      </c>
      <c r="B363" s="167" t="s">
        <v>193</v>
      </c>
      <c r="C363" s="167" t="s">
        <v>88</v>
      </c>
      <c r="D363" s="168" t="s">
        <v>185</v>
      </c>
      <c r="E363" s="157">
        <v>90008</v>
      </c>
      <c r="F363" s="158" t="str">
        <f t="shared" si="10"/>
        <v>2409</v>
      </c>
      <c r="G363" s="158" t="str">
        <f t="shared" si="11"/>
        <v>900082409</v>
      </c>
      <c r="H363" s="157">
        <v>900082698</v>
      </c>
    </row>
    <row r="364" spans="1:8" x14ac:dyDescent="0.3">
      <c r="A364" s="159">
        <v>2410</v>
      </c>
      <c r="B364" s="167" t="s">
        <v>194</v>
      </c>
      <c r="C364" s="167" t="s">
        <v>88</v>
      </c>
      <c r="D364" s="168" t="s">
        <v>188</v>
      </c>
      <c r="E364" s="157">
        <v>90008</v>
      </c>
      <c r="F364" s="158" t="str">
        <f t="shared" si="10"/>
        <v>2410</v>
      </c>
      <c r="G364" s="158" t="str">
        <f t="shared" si="11"/>
        <v>900082410</v>
      </c>
      <c r="H364" s="157">
        <v>900086098</v>
      </c>
    </row>
    <row r="365" spans="1:8" x14ac:dyDescent="0.3">
      <c r="A365" s="159">
        <v>2411</v>
      </c>
      <c r="B365" s="167" t="s">
        <v>195</v>
      </c>
      <c r="C365" s="167" t="s">
        <v>88</v>
      </c>
      <c r="D365" s="168" t="s">
        <v>188</v>
      </c>
      <c r="E365" s="157">
        <v>90008</v>
      </c>
      <c r="F365" s="158" t="str">
        <f t="shared" si="10"/>
        <v>2411</v>
      </c>
      <c r="G365" s="158" t="str">
        <f t="shared" si="11"/>
        <v>900082411</v>
      </c>
      <c r="H365" s="157">
        <v>900086098</v>
      </c>
    </row>
    <row r="366" spans="1:8" x14ac:dyDescent="0.3">
      <c r="A366" s="159">
        <v>2412</v>
      </c>
      <c r="B366" s="167" t="s">
        <v>196</v>
      </c>
      <c r="C366" s="167" t="s">
        <v>88</v>
      </c>
      <c r="D366" s="168" t="s">
        <v>188</v>
      </c>
      <c r="E366" s="157">
        <v>90008</v>
      </c>
      <c r="F366" s="158" t="str">
        <f t="shared" si="10"/>
        <v>2412</v>
      </c>
      <c r="G366" s="158" t="str">
        <f t="shared" si="11"/>
        <v>900082412</v>
      </c>
      <c r="H366" s="157">
        <v>900086098</v>
      </c>
    </row>
    <row r="367" spans="1:8" x14ac:dyDescent="0.3">
      <c r="A367" s="159">
        <v>2413</v>
      </c>
      <c r="B367" s="167" t="s">
        <v>197</v>
      </c>
      <c r="C367" s="167" t="s">
        <v>88</v>
      </c>
      <c r="D367" s="168" t="s">
        <v>188</v>
      </c>
      <c r="E367" s="157">
        <v>90008</v>
      </c>
      <c r="F367" s="158" t="str">
        <f t="shared" si="10"/>
        <v>2413</v>
      </c>
      <c r="G367" s="158" t="str">
        <f t="shared" si="11"/>
        <v>900082413</v>
      </c>
      <c r="H367" s="157">
        <v>900086098</v>
      </c>
    </row>
    <row r="368" spans="1:8" x14ac:dyDescent="0.3">
      <c r="A368" s="159">
        <v>2414</v>
      </c>
      <c r="B368" s="167" t="s">
        <v>198</v>
      </c>
      <c r="C368" s="167" t="s">
        <v>88</v>
      </c>
      <c r="D368" s="168" t="s">
        <v>185</v>
      </c>
      <c r="E368" s="157">
        <v>90008</v>
      </c>
      <c r="F368" s="158" t="str">
        <f t="shared" si="10"/>
        <v>2414</v>
      </c>
      <c r="G368" s="158" t="str">
        <f t="shared" si="11"/>
        <v>900082414</v>
      </c>
      <c r="H368" s="157">
        <v>900082698</v>
      </c>
    </row>
    <row r="369" spans="1:8" x14ac:dyDescent="0.3">
      <c r="A369" s="159">
        <v>2415</v>
      </c>
      <c r="B369" s="167" t="s">
        <v>199</v>
      </c>
      <c r="C369" s="167" t="s">
        <v>88</v>
      </c>
      <c r="D369" s="168" t="s">
        <v>188</v>
      </c>
      <c r="E369" s="157">
        <v>90008</v>
      </c>
      <c r="F369" s="158" t="str">
        <f t="shared" si="10"/>
        <v>2415</v>
      </c>
      <c r="G369" s="158" t="str">
        <f t="shared" si="11"/>
        <v>900082415</v>
      </c>
      <c r="H369" s="157">
        <v>900086098</v>
      </c>
    </row>
    <row r="370" spans="1:8" x14ac:dyDescent="0.3">
      <c r="A370" s="159">
        <v>2416</v>
      </c>
      <c r="B370" s="167" t="s">
        <v>200</v>
      </c>
      <c r="C370" s="167" t="s">
        <v>88</v>
      </c>
      <c r="D370" s="168" t="s">
        <v>185</v>
      </c>
      <c r="E370" s="157">
        <v>90008</v>
      </c>
      <c r="F370" s="158" t="str">
        <f t="shared" si="10"/>
        <v>2416</v>
      </c>
      <c r="G370" s="158" t="str">
        <f t="shared" si="11"/>
        <v>900082416</v>
      </c>
      <c r="H370" s="157">
        <v>900082698</v>
      </c>
    </row>
    <row r="371" spans="1:8" x14ac:dyDescent="0.3">
      <c r="A371" s="159">
        <v>2417</v>
      </c>
      <c r="B371" s="167" t="s">
        <v>201</v>
      </c>
      <c r="C371" s="167" t="s">
        <v>88</v>
      </c>
      <c r="D371" s="168" t="s">
        <v>185</v>
      </c>
      <c r="E371" s="157">
        <v>90008</v>
      </c>
      <c r="F371" s="158" t="str">
        <f t="shared" si="10"/>
        <v>2417</v>
      </c>
      <c r="G371" s="158" t="str">
        <f t="shared" si="11"/>
        <v>900082417</v>
      </c>
      <c r="H371" s="157">
        <v>900082698</v>
      </c>
    </row>
    <row r="372" spans="1:8" x14ac:dyDescent="0.3">
      <c r="A372" s="159">
        <v>2418</v>
      </c>
      <c r="B372" s="167" t="s">
        <v>202</v>
      </c>
      <c r="C372" s="167" t="s">
        <v>88</v>
      </c>
      <c r="D372" s="168" t="s">
        <v>185</v>
      </c>
      <c r="E372" s="157">
        <v>90008</v>
      </c>
      <c r="F372" s="158" t="str">
        <f t="shared" si="10"/>
        <v>2418</v>
      </c>
      <c r="G372" s="158" t="str">
        <f t="shared" si="11"/>
        <v>900082418</v>
      </c>
      <c r="H372" s="157">
        <v>900082698</v>
      </c>
    </row>
    <row r="373" spans="1:8" x14ac:dyDescent="0.3">
      <c r="A373" s="159">
        <v>2419</v>
      </c>
      <c r="B373" s="167" t="s">
        <v>203</v>
      </c>
      <c r="C373" s="167" t="s">
        <v>88</v>
      </c>
      <c r="D373" s="168" t="s">
        <v>188</v>
      </c>
      <c r="E373" s="157">
        <v>90008</v>
      </c>
      <c r="F373" s="158" t="str">
        <f t="shared" si="10"/>
        <v>2419</v>
      </c>
      <c r="G373" s="158" t="str">
        <f t="shared" si="11"/>
        <v>900082419</v>
      </c>
      <c r="H373" s="157">
        <v>900086098</v>
      </c>
    </row>
    <row r="374" spans="1:8" x14ac:dyDescent="0.3">
      <c r="A374" s="159">
        <v>2420</v>
      </c>
      <c r="B374" s="167" t="s">
        <v>204</v>
      </c>
      <c r="C374" s="167" t="s">
        <v>88</v>
      </c>
      <c r="D374" s="168" t="s">
        <v>188</v>
      </c>
      <c r="E374" s="157">
        <v>90008</v>
      </c>
      <c r="F374" s="158" t="str">
        <f t="shared" si="10"/>
        <v>2420</v>
      </c>
      <c r="G374" s="158" t="str">
        <f t="shared" si="11"/>
        <v>900082420</v>
      </c>
      <c r="H374" s="157">
        <v>900086098</v>
      </c>
    </row>
    <row r="375" spans="1:8" x14ac:dyDescent="0.3">
      <c r="A375" s="159">
        <v>2470</v>
      </c>
      <c r="B375" s="167" t="s">
        <v>205</v>
      </c>
      <c r="C375" s="167" t="s">
        <v>88</v>
      </c>
      <c r="D375" s="168" t="s">
        <v>185</v>
      </c>
      <c r="E375" s="157">
        <v>90008</v>
      </c>
      <c r="F375" s="158" t="str">
        <f t="shared" si="10"/>
        <v>2470</v>
      </c>
      <c r="G375" s="158" t="str">
        <f t="shared" si="11"/>
        <v>900082470</v>
      </c>
      <c r="H375" s="157">
        <v>900082698</v>
      </c>
    </row>
    <row r="376" spans="1:8" x14ac:dyDescent="0.3">
      <c r="A376" s="159">
        <v>2472</v>
      </c>
      <c r="B376" s="167" t="s">
        <v>206</v>
      </c>
      <c r="C376" s="167" t="s">
        <v>88</v>
      </c>
      <c r="D376" s="168" t="s">
        <v>185</v>
      </c>
      <c r="E376" s="157">
        <v>90008</v>
      </c>
      <c r="F376" s="158" t="str">
        <f t="shared" si="10"/>
        <v>2472</v>
      </c>
      <c r="G376" s="158" t="str">
        <f t="shared" si="11"/>
        <v>900082472</v>
      </c>
      <c r="H376" s="157">
        <v>900082698</v>
      </c>
    </row>
    <row r="377" spans="1:8" x14ac:dyDescent="0.3">
      <c r="A377" s="159">
        <v>2602</v>
      </c>
      <c r="B377" s="167" t="s">
        <v>207</v>
      </c>
      <c r="C377" s="167" t="s">
        <v>88</v>
      </c>
      <c r="D377" s="168" t="s">
        <v>185</v>
      </c>
      <c r="E377" s="157">
        <v>90008</v>
      </c>
      <c r="F377" s="158" t="str">
        <f t="shared" si="10"/>
        <v>2602</v>
      </c>
      <c r="G377" s="158" t="str">
        <f t="shared" si="11"/>
        <v>900082602</v>
      </c>
      <c r="H377" s="157">
        <v>900082698</v>
      </c>
    </row>
    <row r="378" spans="1:8" x14ac:dyDescent="0.3">
      <c r="A378" s="159">
        <v>2603</v>
      </c>
      <c r="B378" s="167" t="s">
        <v>208</v>
      </c>
      <c r="C378" s="167" t="s">
        <v>88</v>
      </c>
      <c r="D378" s="168" t="s">
        <v>185</v>
      </c>
      <c r="E378" s="157">
        <v>90008</v>
      </c>
      <c r="F378" s="158" t="str">
        <f t="shared" si="10"/>
        <v>2603</v>
      </c>
      <c r="G378" s="158" t="str">
        <f t="shared" si="11"/>
        <v>900082603</v>
      </c>
      <c r="H378" s="157">
        <v>900082698</v>
      </c>
    </row>
    <row r="379" spans="1:8" x14ac:dyDescent="0.3">
      <c r="A379" s="159">
        <v>2604</v>
      </c>
      <c r="B379" s="167" t="s">
        <v>209</v>
      </c>
      <c r="C379" s="167" t="s">
        <v>88</v>
      </c>
      <c r="D379" s="168" t="s">
        <v>185</v>
      </c>
      <c r="E379" s="157">
        <v>90008</v>
      </c>
      <c r="F379" s="158" t="str">
        <f t="shared" si="10"/>
        <v>2604</v>
      </c>
      <c r="G379" s="158" t="str">
        <f t="shared" si="11"/>
        <v>900082604</v>
      </c>
      <c r="H379" s="157">
        <v>900082698</v>
      </c>
    </row>
    <row r="380" spans="1:8" x14ac:dyDescent="0.3">
      <c r="A380" s="159">
        <v>2605</v>
      </c>
      <c r="B380" s="167" t="s">
        <v>210</v>
      </c>
      <c r="C380" s="167" t="s">
        <v>88</v>
      </c>
      <c r="D380" s="168" t="s">
        <v>185</v>
      </c>
      <c r="E380" s="157">
        <v>90008</v>
      </c>
      <c r="F380" s="158" t="str">
        <f t="shared" si="10"/>
        <v>2605</v>
      </c>
      <c r="G380" s="158" t="str">
        <f t="shared" si="11"/>
        <v>900082605</v>
      </c>
      <c r="H380" s="157">
        <v>900082698</v>
      </c>
    </row>
    <row r="381" spans="1:8" x14ac:dyDescent="0.3">
      <c r="A381" s="159">
        <v>2606</v>
      </c>
      <c r="B381" s="167" t="s">
        <v>211</v>
      </c>
      <c r="C381" s="167" t="s">
        <v>88</v>
      </c>
      <c r="D381" s="168" t="s">
        <v>185</v>
      </c>
      <c r="E381" s="157">
        <v>90008</v>
      </c>
      <c r="F381" s="158" t="str">
        <f t="shared" si="10"/>
        <v>2606</v>
      </c>
      <c r="G381" s="158" t="str">
        <f t="shared" si="11"/>
        <v>900082606</v>
      </c>
      <c r="H381" s="157">
        <v>900082698</v>
      </c>
    </row>
    <row r="382" spans="1:8" x14ac:dyDescent="0.3">
      <c r="A382" s="159">
        <v>2607</v>
      </c>
      <c r="B382" s="167" t="s">
        <v>212</v>
      </c>
      <c r="C382" s="167" t="s">
        <v>88</v>
      </c>
      <c r="D382" s="168" t="s">
        <v>185</v>
      </c>
      <c r="E382" s="157">
        <v>90008</v>
      </c>
      <c r="F382" s="158" t="str">
        <f t="shared" si="10"/>
        <v>2607</v>
      </c>
      <c r="G382" s="158" t="str">
        <f t="shared" si="11"/>
        <v>900082607</v>
      </c>
      <c r="H382" s="157">
        <v>900082698</v>
      </c>
    </row>
    <row r="383" spans="1:8" x14ac:dyDescent="0.3">
      <c r="A383" s="159">
        <v>2608</v>
      </c>
      <c r="B383" s="167" t="s">
        <v>213</v>
      </c>
      <c r="C383" s="167" t="s">
        <v>88</v>
      </c>
      <c r="D383" s="168" t="s">
        <v>185</v>
      </c>
      <c r="E383" s="157">
        <v>90008</v>
      </c>
      <c r="F383" s="158" t="str">
        <f t="shared" si="10"/>
        <v>2608</v>
      </c>
      <c r="G383" s="158" t="str">
        <f t="shared" si="11"/>
        <v>900082608</v>
      </c>
      <c r="H383" s="157">
        <v>900082698</v>
      </c>
    </row>
    <row r="384" spans="1:8" x14ac:dyDescent="0.3">
      <c r="A384" s="159">
        <v>2609</v>
      </c>
      <c r="B384" s="167" t="s">
        <v>214</v>
      </c>
      <c r="C384" s="167" t="s">
        <v>88</v>
      </c>
      <c r="D384" s="168" t="s">
        <v>185</v>
      </c>
      <c r="E384" s="157">
        <v>90008</v>
      </c>
      <c r="F384" s="158" t="str">
        <f t="shared" si="10"/>
        <v>2609</v>
      </c>
      <c r="G384" s="158" t="str">
        <f t="shared" si="11"/>
        <v>900082609</v>
      </c>
      <c r="H384" s="157">
        <v>900082698</v>
      </c>
    </row>
    <row r="385" spans="1:8" x14ac:dyDescent="0.3">
      <c r="A385" s="159">
        <v>2610</v>
      </c>
      <c r="B385" s="167" t="s">
        <v>215</v>
      </c>
      <c r="C385" s="167" t="s">
        <v>88</v>
      </c>
      <c r="D385" s="168" t="s">
        <v>185</v>
      </c>
      <c r="E385" s="157">
        <v>90008</v>
      </c>
      <c r="F385" s="158" t="str">
        <f t="shared" si="10"/>
        <v>2610</v>
      </c>
      <c r="G385" s="158" t="str">
        <f t="shared" si="11"/>
        <v>900082610</v>
      </c>
      <c r="H385" s="157">
        <v>900082698</v>
      </c>
    </row>
    <row r="386" spans="1:8" x14ac:dyDescent="0.3">
      <c r="A386" s="159">
        <v>2611</v>
      </c>
      <c r="B386" s="167" t="s">
        <v>216</v>
      </c>
      <c r="C386" s="167" t="s">
        <v>88</v>
      </c>
      <c r="D386" s="168" t="s">
        <v>185</v>
      </c>
      <c r="E386" s="157">
        <v>90008</v>
      </c>
      <c r="F386" s="158" t="str">
        <f t="shared" ref="F386:F449" si="12">IF(LEN($A386)&lt;=4,LEFT(TEXT($A386,"0000"),4),LEFT(TEXT($A386,"000000"),4))</f>
        <v>2611</v>
      </c>
      <c r="G386" s="158" t="str">
        <f t="shared" si="11"/>
        <v>900082611</v>
      </c>
      <c r="H386" s="157">
        <v>900082698</v>
      </c>
    </row>
    <row r="387" spans="1:8" x14ac:dyDescent="0.3">
      <c r="A387" s="159">
        <v>2612</v>
      </c>
      <c r="B387" s="167" t="s">
        <v>217</v>
      </c>
      <c r="C387" s="167" t="s">
        <v>88</v>
      </c>
      <c r="D387" s="168" t="s">
        <v>185</v>
      </c>
      <c r="E387" s="157">
        <v>90008</v>
      </c>
      <c r="F387" s="158" t="str">
        <f t="shared" si="12"/>
        <v>2612</v>
      </c>
      <c r="G387" s="158" t="str">
        <f t="shared" si="11"/>
        <v>900082612</v>
      </c>
      <c r="H387" s="157">
        <v>900082698</v>
      </c>
    </row>
    <row r="388" spans="1:8" x14ac:dyDescent="0.3">
      <c r="A388" s="159">
        <v>2613</v>
      </c>
      <c r="B388" s="167" t="s">
        <v>218</v>
      </c>
      <c r="C388" s="167" t="s">
        <v>88</v>
      </c>
      <c r="D388" s="168" t="s">
        <v>185</v>
      </c>
      <c r="E388" s="157">
        <v>90008</v>
      </c>
      <c r="F388" s="158" t="str">
        <f t="shared" si="12"/>
        <v>2613</v>
      </c>
      <c r="G388" s="158" t="str">
        <f t="shared" ref="G388:G451" si="13">$E388&amp;$F388</f>
        <v>900082613</v>
      </c>
      <c r="H388" s="157">
        <v>900082698</v>
      </c>
    </row>
    <row r="389" spans="1:8" x14ac:dyDescent="0.3">
      <c r="A389" s="159">
        <v>2614</v>
      </c>
      <c r="B389" s="167" t="s">
        <v>219</v>
      </c>
      <c r="C389" s="167" t="s">
        <v>88</v>
      </c>
      <c r="D389" s="168" t="s">
        <v>185</v>
      </c>
      <c r="E389" s="157">
        <v>90008</v>
      </c>
      <c r="F389" s="158" t="str">
        <f t="shared" si="12"/>
        <v>2614</v>
      </c>
      <c r="G389" s="158" t="str">
        <f t="shared" si="13"/>
        <v>900082614</v>
      </c>
      <c r="H389" s="157">
        <v>900082698</v>
      </c>
    </row>
    <row r="390" spans="1:8" x14ac:dyDescent="0.3">
      <c r="A390" s="159">
        <v>2615</v>
      </c>
      <c r="B390" s="167" t="s">
        <v>220</v>
      </c>
      <c r="C390" s="167" t="s">
        <v>88</v>
      </c>
      <c r="D390" s="168" t="s">
        <v>185</v>
      </c>
      <c r="E390" s="157">
        <v>90008</v>
      </c>
      <c r="F390" s="158" t="str">
        <f t="shared" si="12"/>
        <v>2615</v>
      </c>
      <c r="G390" s="158" t="str">
        <f t="shared" si="13"/>
        <v>900082615</v>
      </c>
      <c r="H390" s="157">
        <v>900082698</v>
      </c>
    </row>
    <row r="391" spans="1:8" x14ac:dyDescent="0.3">
      <c r="A391" s="159">
        <v>2698</v>
      </c>
      <c r="B391" s="167" t="s">
        <v>185</v>
      </c>
      <c r="C391" s="167" t="s">
        <v>88</v>
      </c>
      <c r="D391" s="168" t="s">
        <v>185</v>
      </c>
      <c r="E391" s="157">
        <v>90008</v>
      </c>
      <c r="F391" s="158" t="str">
        <f t="shared" si="12"/>
        <v>2698</v>
      </c>
      <c r="G391" s="158" t="str">
        <f t="shared" si="13"/>
        <v>900082698</v>
      </c>
      <c r="H391" s="157">
        <v>900082698</v>
      </c>
    </row>
    <row r="392" spans="1:8" x14ac:dyDescent="0.3">
      <c r="A392" s="159">
        <v>4801</v>
      </c>
      <c r="B392" s="167" t="s">
        <v>221</v>
      </c>
      <c r="C392" s="167" t="s">
        <v>88</v>
      </c>
      <c r="D392" s="168" t="s">
        <v>185</v>
      </c>
      <c r="E392" s="157">
        <v>90008</v>
      </c>
      <c r="F392" s="158" t="str">
        <f t="shared" si="12"/>
        <v>4801</v>
      </c>
      <c r="G392" s="158" t="str">
        <f t="shared" si="13"/>
        <v>900084801</v>
      </c>
      <c r="H392" s="157">
        <v>900082698</v>
      </c>
    </row>
    <row r="393" spans="1:8" x14ac:dyDescent="0.3">
      <c r="A393" s="159">
        <v>4802</v>
      </c>
      <c r="B393" s="167" t="s">
        <v>222</v>
      </c>
      <c r="C393" s="167" t="s">
        <v>88</v>
      </c>
      <c r="D393" s="168" t="s">
        <v>185</v>
      </c>
      <c r="E393" s="157">
        <v>90008</v>
      </c>
      <c r="F393" s="158" t="str">
        <f t="shared" si="12"/>
        <v>4802</v>
      </c>
      <c r="G393" s="158" t="str">
        <f t="shared" si="13"/>
        <v>900084802</v>
      </c>
      <c r="H393" s="157">
        <v>900082698</v>
      </c>
    </row>
    <row r="394" spans="1:8" x14ac:dyDescent="0.3">
      <c r="A394" s="159">
        <v>4803</v>
      </c>
      <c r="B394" s="167" t="s">
        <v>223</v>
      </c>
      <c r="C394" s="167" t="s">
        <v>88</v>
      </c>
      <c r="D394" s="168" t="s">
        <v>185</v>
      </c>
      <c r="E394" s="157">
        <v>90008</v>
      </c>
      <c r="F394" s="158" t="str">
        <f t="shared" si="12"/>
        <v>4803</v>
      </c>
      <c r="G394" s="158" t="str">
        <f t="shared" si="13"/>
        <v>900084803</v>
      </c>
      <c r="H394" s="157">
        <v>900082698</v>
      </c>
    </row>
    <row r="395" spans="1:8" x14ac:dyDescent="0.3">
      <c r="A395" s="159">
        <v>4804</v>
      </c>
      <c r="B395" s="167" t="s">
        <v>224</v>
      </c>
      <c r="C395" s="167" t="s">
        <v>88</v>
      </c>
      <c r="D395" s="168" t="s">
        <v>185</v>
      </c>
      <c r="E395" s="157">
        <v>90008</v>
      </c>
      <c r="F395" s="158" t="str">
        <f t="shared" si="12"/>
        <v>4804</v>
      </c>
      <c r="G395" s="158" t="str">
        <f t="shared" si="13"/>
        <v>900084804</v>
      </c>
      <c r="H395" s="157">
        <v>900082698</v>
      </c>
    </row>
    <row r="396" spans="1:8" x14ac:dyDescent="0.3">
      <c r="A396" s="159">
        <v>4805</v>
      </c>
      <c r="B396" s="167" t="s">
        <v>225</v>
      </c>
      <c r="C396" s="167" t="s">
        <v>88</v>
      </c>
      <c r="D396" s="168" t="s">
        <v>185</v>
      </c>
      <c r="E396" s="157">
        <v>90008</v>
      </c>
      <c r="F396" s="158" t="str">
        <f t="shared" si="12"/>
        <v>4805</v>
      </c>
      <c r="G396" s="158" t="str">
        <f t="shared" si="13"/>
        <v>900084805</v>
      </c>
      <c r="H396" s="157">
        <v>900082698</v>
      </c>
    </row>
    <row r="397" spans="1:8" x14ac:dyDescent="0.3">
      <c r="A397" s="159">
        <v>4806</v>
      </c>
      <c r="B397" s="167" t="s">
        <v>226</v>
      </c>
      <c r="C397" s="167" t="s">
        <v>88</v>
      </c>
      <c r="D397" s="168" t="s">
        <v>185</v>
      </c>
      <c r="E397" s="157">
        <v>90008</v>
      </c>
      <c r="F397" s="158" t="str">
        <f t="shared" si="12"/>
        <v>4806</v>
      </c>
      <c r="G397" s="158" t="str">
        <f t="shared" si="13"/>
        <v>900084806</v>
      </c>
      <c r="H397" s="157">
        <v>900082698</v>
      </c>
    </row>
    <row r="398" spans="1:8" x14ac:dyDescent="0.3">
      <c r="A398" s="159">
        <v>4807</v>
      </c>
      <c r="B398" s="167" t="s">
        <v>227</v>
      </c>
      <c r="C398" s="167" t="s">
        <v>88</v>
      </c>
      <c r="D398" s="168" t="s">
        <v>185</v>
      </c>
      <c r="E398" s="157">
        <v>90008</v>
      </c>
      <c r="F398" s="158" t="str">
        <f t="shared" si="12"/>
        <v>4807</v>
      </c>
      <c r="G398" s="158" t="str">
        <f t="shared" si="13"/>
        <v>900084807</v>
      </c>
      <c r="H398" s="157">
        <v>900082698</v>
      </c>
    </row>
    <row r="399" spans="1:8" x14ac:dyDescent="0.3">
      <c r="A399" s="159">
        <v>4808</v>
      </c>
      <c r="B399" s="167" t="s">
        <v>228</v>
      </c>
      <c r="C399" s="167" t="s">
        <v>88</v>
      </c>
      <c r="D399" s="168" t="s">
        <v>185</v>
      </c>
      <c r="E399" s="157">
        <v>90008</v>
      </c>
      <c r="F399" s="158" t="str">
        <f t="shared" si="12"/>
        <v>4808</v>
      </c>
      <c r="G399" s="158" t="str">
        <f t="shared" si="13"/>
        <v>900084808</v>
      </c>
      <c r="H399" s="157">
        <v>900082698</v>
      </c>
    </row>
    <row r="400" spans="1:8" x14ac:dyDescent="0.3">
      <c r="A400" s="159">
        <v>4815</v>
      </c>
      <c r="B400" s="167" t="s">
        <v>229</v>
      </c>
      <c r="C400" s="167" t="s">
        <v>88</v>
      </c>
      <c r="D400" s="168" t="s">
        <v>185</v>
      </c>
      <c r="E400" s="157">
        <v>90008</v>
      </c>
      <c r="F400" s="158" t="str">
        <f t="shared" si="12"/>
        <v>4815</v>
      </c>
      <c r="G400" s="158" t="str">
        <f t="shared" si="13"/>
        <v>900084815</v>
      </c>
      <c r="H400" s="157">
        <v>900082698</v>
      </c>
    </row>
    <row r="401" spans="1:8" x14ac:dyDescent="0.3">
      <c r="A401" s="159">
        <v>4819</v>
      </c>
      <c r="B401" s="167" t="s">
        <v>230</v>
      </c>
      <c r="C401" s="167" t="s">
        <v>88</v>
      </c>
      <c r="D401" s="168" t="s">
        <v>185</v>
      </c>
      <c r="E401" s="157">
        <v>90008</v>
      </c>
      <c r="F401" s="158" t="str">
        <f t="shared" si="12"/>
        <v>4819</v>
      </c>
      <c r="G401" s="158" t="str">
        <f t="shared" si="13"/>
        <v>900084819</v>
      </c>
      <c r="H401" s="157">
        <v>900082698</v>
      </c>
    </row>
    <row r="402" spans="1:8" x14ac:dyDescent="0.3">
      <c r="A402" s="159">
        <v>4822</v>
      </c>
      <c r="B402" s="167" t="s">
        <v>231</v>
      </c>
      <c r="C402" s="167" t="s">
        <v>88</v>
      </c>
      <c r="D402" s="168" t="s">
        <v>185</v>
      </c>
      <c r="E402" s="157">
        <v>90008</v>
      </c>
      <c r="F402" s="158" t="str">
        <f t="shared" si="12"/>
        <v>4822</v>
      </c>
      <c r="G402" s="158" t="str">
        <f t="shared" si="13"/>
        <v>900084822</v>
      </c>
      <c r="H402" s="157">
        <v>900082698</v>
      </c>
    </row>
    <row r="403" spans="1:8" x14ac:dyDescent="0.3">
      <c r="A403" s="159">
        <v>4823</v>
      </c>
      <c r="B403" s="167" t="s">
        <v>232</v>
      </c>
      <c r="C403" s="167" t="s">
        <v>88</v>
      </c>
      <c r="D403" s="168" t="s">
        <v>185</v>
      </c>
      <c r="E403" s="157">
        <v>90008</v>
      </c>
      <c r="F403" s="158" t="str">
        <f t="shared" si="12"/>
        <v>4823</v>
      </c>
      <c r="G403" s="158" t="str">
        <f t="shared" si="13"/>
        <v>900084823</v>
      </c>
      <c r="H403" s="157">
        <v>900082698</v>
      </c>
    </row>
    <row r="404" spans="1:8" x14ac:dyDescent="0.3">
      <c r="A404" s="159">
        <v>4824</v>
      </c>
      <c r="B404" s="167" t="s">
        <v>233</v>
      </c>
      <c r="C404" s="167" t="s">
        <v>88</v>
      </c>
      <c r="D404" s="168" t="s">
        <v>185</v>
      </c>
      <c r="E404" s="157">
        <v>90008</v>
      </c>
      <c r="F404" s="158" t="str">
        <f t="shared" si="12"/>
        <v>4824</v>
      </c>
      <c r="G404" s="158" t="str">
        <f t="shared" si="13"/>
        <v>900084824</v>
      </c>
      <c r="H404" s="157">
        <v>900082698</v>
      </c>
    </row>
    <row r="405" spans="1:8" x14ac:dyDescent="0.3">
      <c r="A405" s="159">
        <v>4825</v>
      </c>
      <c r="B405" s="167" t="s">
        <v>234</v>
      </c>
      <c r="C405" s="167" t="s">
        <v>88</v>
      </c>
      <c r="D405" s="168" t="s">
        <v>185</v>
      </c>
      <c r="E405" s="157">
        <v>90008</v>
      </c>
      <c r="F405" s="158" t="str">
        <f t="shared" si="12"/>
        <v>4825</v>
      </c>
      <c r="G405" s="158" t="str">
        <f t="shared" si="13"/>
        <v>900084825</v>
      </c>
      <c r="H405" s="157">
        <v>900082698</v>
      </c>
    </row>
    <row r="406" spans="1:8" x14ac:dyDescent="0.3">
      <c r="A406" s="159">
        <v>6002</v>
      </c>
      <c r="B406" s="167" t="s">
        <v>235</v>
      </c>
      <c r="C406" s="167" t="s">
        <v>88</v>
      </c>
      <c r="D406" s="168" t="s">
        <v>188</v>
      </c>
      <c r="E406" s="157">
        <v>90008</v>
      </c>
      <c r="F406" s="158" t="str">
        <f t="shared" si="12"/>
        <v>6002</v>
      </c>
      <c r="G406" s="158" t="str">
        <f t="shared" si="13"/>
        <v>900086002</v>
      </c>
      <c r="H406" s="157">
        <v>900086098</v>
      </c>
    </row>
    <row r="407" spans="1:8" x14ac:dyDescent="0.3">
      <c r="A407" s="159">
        <v>6003</v>
      </c>
      <c r="B407" s="167" t="s">
        <v>236</v>
      </c>
      <c r="C407" s="167" t="s">
        <v>88</v>
      </c>
      <c r="D407" s="168" t="s">
        <v>188</v>
      </c>
      <c r="E407" s="157">
        <v>90008</v>
      </c>
      <c r="F407" s="158" t="str">
        <f t="shared" si="12"/>
        <v>6003</v>
      </c>
      <c r="G407" s="158" t="str">
        <f t="shared" si="13"/>
        <v>900086003</v>
      </c>
      <c r="H407" s="157">
        <v>900086098</v>
      </c>
    </row>
    <row r="408" spans="1:8" x14ac:dyDescent="0.3">
      <c r="A408" s="159">
        <v>6004</v>
      </c>
      <c r="B408" s="167" t="s">
        <v>237</v>
      </c>
      <c r="C408" s="167" t="s">
        <v>88</v>
      </c>
      <c r="D408" s="168" t="s">
        <v>188</v>
      </c>
      <c r="E408" s="157">
        <v>90008</v>
      </c>
      <c r="F408" s="158" t="str">
        <f t="shared" si="12"/>
        <v>6004</v>
      </c>
      <c r="G408" s="158" t="str">
        <f t="shared" si="13"/>
        <v>900086004</v>
      </c>
      <c r="H408" s="157">
        <v>900086098</v>
      </c>
    </row>
    <row r="409" spans="1:8" x14ac:dyDescent="0.3">
      <c r="A409" s="159">
        <v>6005</v>
      </c>
      <c r="B409" s="167" t="s">
        <v>238</v>
      </c>
      <c r="C409" s="167" t="s">
        <v>88</v>
      </c>
      <c r="D409" s="168" t="s">
        <v>188</v>
      </c>
      <c r="E409" s="157">
        <v>90008</v>
      </c>
      <c r="F409" s="158" t="str">
        <f t="shared" si="12"/>
        <v>6005</v>
      </c>
      <c r="G409" s="158" t="str">
        <f t="shared" si="13"/>
        <v>900086005</v>
      </c>
      <c r="H409" s="157">
        <v>900086098</v>
      </c>
    </row>
    <row r="410" spans="1:8" x14ac:dyDescent="0.3">
      <c r="A410" s="159">
        <v>6006</v>
      </c>
      <c r="B410" s="167" t="s">
        <v>239</v>
      </c>
      <c r="C410" s="167" t="s">
        <v>88</v>
      </c>
      <c r="D410" s="168" t="s">
        <v>188</v>
      </c>
      <c r="E410" s="157">
        <v>90008</v>
      </c>
      <c r="F410" s="158" t="str">
        <f t="shared" si="12"/>
        <v>6006</v>
      </c>
      <c r="G410" s="158" t="str">
        <f t="shared" si="13"/>
        <v>900086006</v>
      </c>
      <c r="H410" s="157">
        <v>900086098</v>
      </c>
    </row>
    <row r="411" spans="1:8" x14ac:dyDescent="0.3">
      <c r="A411" s="159">
        <v>6007</v>
      </c>
      <c r="B411" s="167" t="s">
        <v>240</v>
      </c>
      <c r="C411" s="167" t="s">
        <v>88</v>
      </c>
      <c r="D411" s="168" t="s">
        <v>188</v>
      </c>
      <c r="E411" s="157">
        <v>90008</v>
      </c>
      <c r="F411" s="158" t="str">
        <f t="shared" si="12"/>
        <v>6007</v>
      </c>
      <c r="G411" s="158" t="str">
        <f t="shared" si="13"/>
        <v>900086007</v>
      </c>
      <c r="H411" s="157">
        <v>900086098</v>
      </c>
    </row>
    <row r="412" spans="1:8" x14ac:dyDescent="0.3">
      <c r="A412" s="159">
        <v>6008</v>
      </c>
      <c r="B412" s="167" t="s">
        <v>241</v>
      </c>
      <c r="C412" s="167" t="s">
        <v>88</v>
      </c>
      <c r="D412" s="168" t="s">
        <v>188</v>
      </c>
      <c r="E412" s="157">
        <v>90008</v>
      </c>
      <c r="F412" s="158" t="str">
        <f t="shared" si="12"/>
        <v>6008</v>
      </c>
      <c r="G412" s="158" t="str">
        <f t="shared" si="13"/>
        <v>900086008</v>
      </c>
      <c r="H412" s="157">
        <v>900086098</v>
      </c>
    </row>
    <row r="413" spans="1:8" x14ac:dyDescent="0.3">
      <c r="A413" s="159">
        <v>6009</v>
      </c>
      <c r="B413" s="167" t="s">
        <v>242</v>
      </c>
      <c r="C413" s="167" t="s">
        <v>88</v>
      </c>
      <c r="D413" s="168" t="s">
        <v>188</v>
      </c>
      <c r="E413" s="157">
        <v>90008</v>
      </c>
      <c r="F413" s="158" t="str">
        <f t="shared" si="12"/>
        <v>6009</v>
      </c>
      <c r="G413" s="158" t="str">
        <f t="shared" si="13"/>
        <v>900086009</v>
      </c>
      <c r="H413" s="157">
        <v>900086098</v>
      </c>
    </row>
    <row r="414" spans="1:8" x14ac:dyDescent="0.3">
      <c r="A414" s="159">
        <v>6010</v>
      </c>
      <c r="B414" s="167" t="s">
        <v>243</v>
      </c>
      <c r="C414" s="167" t="s">
        <v>88</v>
      </c>
      <c r="D414" s="168" t="s">
        <v>188</v>
      </c>
      <c r="E414" s="157">
        <v>90008</v>
      </c>
      <c r="F414" s="158" t="str">
        <f t="shared" si="12"/>
        <v>6010</v>
      </c>
      <c r="G414" s="158" t="str">
        <f t="shared" si="13"/>
        <v>900086010</v>
      </c>
      <c r="H414" s="157">
        <v>900086098</v>
      </c>
    </row>
    <row r="415" spans="1:8" x14ac:dyDescent="0.3">
      <c r="A415" s="159">
        <v>6011</v>
      </c>
      <c r="B415" s="167" t="s">
        <v>244</v>
      </c>
      <c r="C415" s="167" t="s">
        <v>88</v>
      </c>
      <c r="D415" s="168" t="s">
        <v>188</v>
      </c>
      <c r="E415" s="157">
        <v>90008</v>
      </c>
      <c r="F415" s="158" t="str">
        <f t="shared" si="12"/>
        <v>6011</v>
      </c>
      <c r="G415" s="158" t="str">
        <f t="shared" si="13"/>
        <v>900086011</v>
      </c>
      <c r="H415" s="157">
        <v>900086098</v>
      </c>
    </row>
    <row r="416" spans="1:8" x14ac:dyDescent="0.3">
      <c r="A416" s="159">
        <v>6012</v>
      </c>
      <c r="B416" s="167" t="s">
        <v>245</v>
      </c>
      <c r="C416" s="167" t="s">
        <v>88</v>
      </c>
      <c r="D416" s="168" t="s">
        <v>188</v>
      </c>
      <c r="E416" s="157">
        <v>90008</v>
      </c>
      <c r="F416" s="158" t="str">
        <f t="shared" si="12"/>
        <v>6012</v>
      </c>
      <c r="G416" s="158" t="str">
        <f t="shared" si="13"/>
        <v>900086012</v>
      </c>
      <c r="H416" s="157">
        <v>900086098</v>
      </c>
    </row>
    <row r="417" spans="1:8" x14ac:dyDescent="0.3">
      <c r="A417" s="159">
        <v>6013</v>
      </c>
      <c r="B417" s="167" t="s">
        <v>246</v>
      </c>
      <c r="C417" s="167" t="s">
        <v>88</v>
      </c>
      <c r="D417" s="168" t="s">
        <v>188</v>
      </c>
      <c r="E417" s="157">
        <v>90008</v>
      </c>
      <c r="F417" s="158" t="str">
        <f t="shared" si="12"/>
        <v>6013</v>
      </c>
      <c r="G417" s="158" t="str">
        <f t="shared" si="13"/>
        <v>900086013</v>
      </c>
      <c r="H417" s="157">
        <v>900086098</v>
      </c>
    </row>
    <row r="418" spans="1:8" x14ac:dyDescent="0.3">
      <c r="A418" s="159">
        <v>6014</v>
      </c>
      <c r="B418" s="167" t="s">
        <v>247</v>
      </c>
      <c r="C418" s="167" t="s">
        <v>88</v>
      </c>
      <c r="D418" s="168" t="s">
        <v>188</v>
      </c>
      <c r="E418" s="157">
        <v>90008</v>
      </c>
      <c r="F418" s="158" t="str">
        <f t="shared" si="12"/>
        <v>6014</v>
      </c>
      <c r="G418" s="158" t="str">
        <f t="shared" si="13"/>
        <v>900086014</v>
      </c>
      <c r="H418" s="157">
        <v>900086098</v>
      </c>
    </row>
    <row r="419" spans="1:8" x14ac:dyDescent="0.3">
      <c r="A419" s="159">
        <v>6015</v>
      </c>
      <c r="B419" s="167" t="s">
        <v>248</v>
      </c>
      <c r="C419" s="167" t="s">
        <v>88</v>
      </c>
      <c r="D419" s="168" t="s">
        <v>188</v>
      </c>
      <c r="E419" s="157">
        <v>90008</v>
      </c>
      <c r="F419" s="158" t="str">
        <f t="shared" si="12"/>
        <v>6015</v>
      </c>
      <c r="G419" s="158" t="str">
        <f t="shared" si="13"/>
        <v>900086015</v>
      </c>
      <c r="H419" s="157">
        <v>900086098</v>
      </c>
    </row>
    <row r="420" spans="1:8" x14ac:dyDescent="0.3">
      <c r="A420" s="159">
        <v>6016</v>
      </c>
      <c r="B420" s="167" t="s">
        <v>249</v>
      </c>
      <c r="C420" s="167" t="s">
        <v>88</v>
      </c>
      <c r="D420" s="168" t="s">
        <v>188</v>
      </c>
      <c r="E420" s="157">
        <v>90008</v>
      </c>
      <c r="F420" s="158" t="str">
        <f t="shared" si="12"/>
        <v>6016</v>
      </c>
      <c r="G420" s="158" t="str">
        <f t="shared" si="13"/>
        <v>900086016</v>
      </c>
      <c r="H420" s="157">
        <v>900086098</v>
      </c>
    </row>
    <row r="421" spans="1:8" x14ac:dyDescent="0.3">
      <c r="A421" s="159">
        <v>6017</v>
      </c>
      <c r="B421" s="167" t="s">
        <v>250</v>
      </c>
      <c r="C421" s="167" t="s">
        <v>88</v>
      </c>
      <c r="D421" s="168" t="s">
        <v>188</v>
      </c>
      <c r="E421" s="157">
        <v>90008</v>
      </c>
      <c r="F421" s="158" t="str">
        <f t="shared" si="12"/>
        <v>6017</v>
      </c>
      <c r="G421" s="158" t="str">
        <f t="shared" si="13"/>
        <v>900086017</v>
      </c>
      <c r="H421" s="157">
        <v>900086098</v>
      </c>
    </row>
    <row r="422" spans="1:8" x14ac:dyDescent="0.3">
      <c r="A422" s="159">
        <v>6018</v>
      </c>
      <c r="B422" s="167" t="s">
        <v>251</v>
      </c>
      <c r="C422" s="167" t="s">
        <v>88</v>
      </c>
      <c r="D422" s="168" t="s">
        <v>188</v>
      </c>
      <c r="E422" s="157">
        <v>90008</v>
      </c>
      <c r="F422" s="158" t="str">
        <f t="shared" si="12"/>
        <v>6018</v>
      </c>
      <c r="G422" s="158" t="str">
        <f t="shared" si="13"/>
        <v>900086018</v>
      </c>
      <c r="H422" s="157">
        <v>900086098</v>
      </c>
    </row>
    <row r="423" spans="1:8" x14ac:dyDescent="0.3">
      <c r="A423" s="159">
        <v>6019</v>
      </c>
      <c r="B423" s="167" t="s">
        <v>252</v>
      </c>
      <c r="C423" s="167" t="s">
        <v>88</v>
      </c>
      <c r="D423" s="168" t="s">
        <v>188</v>
      </c>
      <c r="E423" s="157">
        <v>90008</v>
      </c>
      <c r="F423" s="158" t="str">
        <f t="shared" si="12"/>
        <v>6019</v>
      </c>
      <c r="G423" s="158" t="str">
        <f t="shared" si="13"/>
        <v>900086019</v>
      </c>
      <c r="H423" s="157">
        <v>900086098</v>
      </c>
    </row>
    <row r="424" spans="1:8" x14ac:dyDescent="0.3">
      <c r="A424" s="159">
        <v>6020</v>
      </c>
      <c r="B424" s="167" t="s">
        <v>253</v>
      </c>
      <c r="C424" s="167" t="s">
        <v>88</v>
      </c>
      <c r="D424" s="168" t="s">
        <v>188</v>
      </c>
      <c r="E424" s="157">
        <v>90008</v>
      </c>
      <c r="F424" s="158" t="str">
        <f t="shared" si="12"/>
        <v>6020</v>
      </c>
      <c r="G424" s="158" t="str">
        <f t="shared" si="13"/>
        <v>900086020</v>
      </c>
      <c r="H424" s="157">
        <v>900086098</v>
      </c>
    </row>
    <row r="425" spans="1:8" x14ac:dyDescent="0.3">
      <c r="A425" s="159">
        <v>6021</v>
      </c>
      <c r="B425" s="167" t="s">
        <v>254</v>
      </c>
      <c r="C425" s="167" t="s">
        <v>88</v>
      </c>
      <c r="D425" s="168" t="s">
        <v>188</v>
      </c>
      <c r="E425" s="157">
        <v>90008</v>
      </c>
      <c r="F425" s="158" t="str">
        <f t="shared" si="12"/>
        <v>6021</v>
      </c>
      <c r="G425" s="158" t="str">
        <f t="shared" si="13"/>
        <v>900086021</v>
      </c>
      <c r="H425" s="157">
        <v>900086098</v>
      </c>
    </row>
    <row r="426" spans="1:8" x14ac:dyDescent="0.3">
      <c r="A426" s="159">
        <v>6022</v>
      </c>
      <c r="B426" s="167" t="s">
        <v>255</v>
      </c>
      <c r="C426" s="167" t="s">
        <v>88</v>
      </c>
      <c r="D426" s="168" t="s">
        <v>188</v>
      </c>
      <c r="E426" s="157">
        <v>90008</v>
      </c>
      <c r="F426" s="158" t="str">
        <f t="shared" si="12"/>
        <v>6022</v>
      </c>
      <c r="G426" s="158" t="str">
        <f t="shared" si="13"/>
        <v>900086022</v>
      </c>
      <c r="H426" s="157">
        <v>900086098</v>
      </c>
    </row>
    <row r="427" spans="1:8" x14ac:dyDescent="0.3">
      <c r="A427" s="159">
        <v>6023</v>
      </c>
      <c r="B427" s="167" t="s">
        <v>256</v>
      </c>
      <c r="C427" s="167" t="s">
        <v>88</v>
      </c>
      <c r="D427" s="168" t="s">
        <v>188</v>
      </c>
      <c r="E427" s="157">
        <v>90008</v>
      </c>
      <c r="F427" s="158" t="str">
        <f t="shared" si="12"/>
        <v>6023</v>
      </c>
      <c r="G427" s="158" t="str">
        <f t="shared" si="13"/>
        <v>900086023</v>
      </c>
      <c r="H427" s="157">
        <v>900086098</v>
      </c>
    </row>
    <row r="428" spans="1:8" x14ac:dyDescent="0.3">
      <c r="A428" s="159">
        <v>6024</v>
      </c>
      <c r="B428" s="167" t="s">
        <v>257</v>
      </c>
      <c r="C428" s="167" t="s">
        <v>88</v>
      </c>
      <c r="D428" s="168" t="s">
        <v>188</v>
      </c>
      <c r="E428" s="157">
        <v>90008</v>
      </c>
      <c r="F428" s="158" t="str">
        <f t="shared" si="12"/>
        <v>6024</v>
      </c>
      <c r="G428" s="158" t="str">
        <f t="shared" si="13"/>
        <v>900086024</v>
      </c>
      <c r="H428" s="157">
        <v>900086098</v>
      </c>
    </row>
    <row r="429" spans="1:8" x14ac:dyDescent="0.3">
      <c r="A429" s="159">
        <v>6025</v>
      </c>
      <c r="B429" s="167" t="s">
        <v>258</v>
      </c>
      <c r="C429" s="167" t="s">
        <v>88</v>
      </c>
      <c r="D429" s="168" t="s">
        <v>188</v>
      </c>
      <c r="E429" s="157">
        <v>90008</v>
      </c>
      <c r="F429" s="158" t="str">
        <f t="shared" si="12"/>
        <v>6025</v>
      </c>
      <c r="G429" s="158" t="str">
        <f t="shared" si="13"/>
        <v>900086025</v>
      </c>
      <c r="H429" s="157">
        <v>900086098</v>
      </c>
    </row>
    <row r="430" spans="1:8" x14ac:dyDescent="0.3">
      <c r="A430" s="159">
        <v>6026</v>
      </c>
      <c r="B430" s="167" t="s">
        <v>259</v>
      </c>
      <c r="C430" s="167" t="s">
        <v>88</v>
      </c>
      <c r="D430" s="168" t="s">
        <v>188</v>
      </c>
      <c r="E430" s="157">
        <v>90008</v>
      </c>
      <c r="F430" s="158" t="str">
        <f t="shared" si="12"/>
        <v>6026</v>
      </c>
      <c r="G430" s="158" t="str">
        <f t="shared" si="13"/>
        <v>900086026</v>
      </c>
      <c r="H430" s="157">
        <v>900086098</v>
      </c>
    </row>
    <row r="431" spans="1:8" x14ac:dyDescent="0.3">
      <c r="A431" s="159">
        <v>6027</v>
      </c>
      <c r="B431" s="167" t="s">
        <v>260</v>
      </c>
      <c r="C431" s="167" t="s">
        <v>88</v>
      </c>
      <c r="D431" s="168" t="s">
        <v>188</v>
      </c>
      <c r="E431" s="157">
        <v>90008</v>
      </c>
      <c r="F431" s="158" t="str">
        <f t="shared" si="12"/>
        <v>6027</v>
      </c>
      <c r="G431" s="158" t="str">
        <f t="shared" si="13"/>
        <v>900086027</v>
      </c>
      <c r="H431" s="157">
        <v>900086098</v>
      </c>
    </row>
    <row r="432" spans="1:8" x14ac:dyDescent="0.3">
      <c r="A432" s="159">
        <v>6028</v>
      </c>
      <c r="B432" s="167" t="s">
        <v>261</v>
      </c>
      <c r="C432" s="167" t="s">
        <v>88</v>
      </c>
      <c r="D432" s="168" t="s">
        <v>188</v>
      </c>
      <c r="E432" s="157">
        <v>90008</v>
      </c>
      <c r="F432" s="158" t="str">
        <f t="shared" si="12"/>
        <v>6028</v>
      </c>
      <c r="G432" s="158" t="str">
        <f t="shared" si="13"/>
        <v>900086028</v>
      </c>
      <c r="H432" s="157">
        <v>900086098</v>
      </c>
    </row>
    <row r="433" spans="1:8" x14ac:dyDescent="0.3">
      <c r="A433" s="159">
        <v>6029</v>
      </c>
      <c r="B433" s="167" t="s">
        <v>262</v>
      </c>
      <c r="C433" s="167" t="s">
        <v>88</v>
      </c>
      <c r="D433" s="168" t="s">
        <v>188</v>
      </c>
      <c r="E433" s="157">
        <v>90008</v>
      </c>
      <c r="F433" s="158" t="str">
        <f t="shared" si="12"/>
        <v>6029</v>
      </c>
      <c r="G433" s="158" t="str">
        <f t="shared" si="13"/>
        <v>900086029</v>
      </c>
      <c r="H433" s="157">
        <v>900086098</v>
      </c>
    </row>
    <row r="434" spans="1:8" x14ac:dyDescent="0.3">
      <c r="A434" s="159">
        <v>6030</v>
      </c>
      <c r="B434" s="167" t="s">
        <v>263</v>
      </c>
      <c r="C434" s="167" t="s">
        <v>88</v>
      </c>
      <c r="D434" s="168" t="s">
        <v>188</v>
      </c>
      <c r="E434" s="157">
        <v>90008</v>
      </c>
      <c r="F434" s="158" t="str">
        <f t="shared" si="12"/>
        <v>6030</v>
      </c>
      <c r="G434" s="158" t="str">
        <f t="shared" si="13"/>
        <v>900086030</v>
      </c>
      <c r="H434" s="157">
        <v>900086098</v>
      </c>
    </row>
    <row r="435" spans="1:8" x14ac:dyDescent="0.3">
      <c r="A435" s="159">
        <v>6031</v>
      </c>
      <c r="B435" s="167" t="s">
        <v>264</v>
      </c>
      <c r="C435" s="167" t="s">
        <v>88</v>
      </c>
      <c r="D435" s="168" t="s">
        <v>188</v>
      </c>
      <c r="E435" s="157">
        <v>90008</v>
      </c>
      <c r="F435" s="158" t="str">
        <f t="shared" si="12"/>
        <v>6031</v>
      </c>
      <c r="G435" s="158" t="str">
        <f t="shared" si="13"/>
        <v>900086031</v>
      </c>
      <c r="H435" s="157">
        <v>900086098</v>
      </c>
    </row>
    <row r="436" spans="1:8" x14ac:dyDescent="0.3">
      <c r="A436" s="159">
        <v>6032</v>
      </c>
      <c r="B436" s="167" t="s">
        <v>265</v>
      </c>
      <c r="C436" s="167" t="s">
        <v>88</v>
      </c>
      <c r="D436" s="168" t="s">
        <v>188</v>
      </c>
      <c r="E436" s="157">
        <v>90008</v>
      </c>
      <c r="F436" s="158" t="str">
        <f t="shared" si="12"/>
        <v>6032</v>
      </c>
      <c r="G436" s="158" t="str">
        <f t="shared" si="13"/>
        <v>900086032</v>
      </c>
      <c r="H436" s="157">
        <v>900086098</v>
      </c>
    </row>
    <row r="437" spans="1:8" x14ac:dyDescent="0.3">
      <c r="A437" s="159">
        <v>6033</v>
      </c>
      <c r="B437" s="167" t="s">
        <v>266</v>
      </c>
      <c r="C437" s="167" t="s">
        <v>88</v>
      </c>
      <c r="D437" s="168" t="s">
        <v>188</v>
      </c>
      <c r="E437" s="157">
        <v>90008</v>
      </c>
      <c r="F437" s="158" t="str">
        <f t="shared" si="12"/>
        <v>6033</v>
      </c>
      <c r="G437" s="158" t="str">
        <f t="shared" si="13"/>
        <v>900086033</v>
      </c>
      <c r="H437" s="157">
        <v>900086098</v>
      </c>
    </row>
    <row r="438" spans="1:8" x14ac:dyDescent="0.3">
      <c r="A438" s="159">
        <v>6034</v>
      </c>
      <c r="B438" s="167" t="s">
        <v>267</v>
      </c>
      <c r="C438" s="167" t="s">
        <v>88</v>
      </c>
      <c r="D438" s="168" t="s">
        <v>188</v>
      </c>
      <c r="E438" s="157">
        <v>90008</v>
      </c>
      <c r="F438" s="158" t="str">
        <f t="shared" si="12"/>
        <v>6034</v>
      </c>
      <c r="G438" s="158" t="str">
        <f t="shared" si="13"/>
        <v>900086034</v>
      </c>
      <c r="H438" s="157">
        <v>900086098</v>
      </c>
    </row>
    <row r="439" spans="1:8" x14ac:dyDescent="0.3">
      <c r="A439" s="159">
        <v>6035</v>
      </c>
      <c r="B439" s="167" t="s">
        <v>268</v>
      </c>
      <c r="C439" s="167" t="s">
        <v>88</v>
      </c>
      <c r="D439" s="168" t="s">
        <v>188</v>
      </c>
      <c r="E439" s="157">
        <v>90008</v>
      </c>
      <c r="F439" s="158" t="str">
        <f t="shared" si="12"/>
        <v>6035</v>
      </c>
      <c r="G439" s="158" t="str">
        <f t="shared" si="13"/>
        <v>900086035</v>
      </c>
      <c r="H439" s="157">
        <v>900086098</v>
      </c>
    </row>
    <row r="440" spans="1:8" x14ac:dyDescent="0.3">
      <c r="A440" s="159">
        <v>6098</v>
      </c>
      <c r="B440" s="167" t="s">
        <v>188</v>
      </c>
      <c r="C440" s="167" t="s">
        <v>88</v>
      </c>
      <c r="D440" s="168" t="s">
        <v>188</v>
      </c>
      <c r="E440" s="157">
        <v>90008</v>
      </c>
      <c r="F440" s="158" t="str">
        <f t="shared" si="12"/>
        <v>6098</v>
      </c>
      <c r="G440" s="158" t="str">
        <f t="shared" si="13"/>
        <v>900086098</v>
      </c>
      <c r="H440" s="157">
        <v>900086098</v>
      </c>
    </row>
    <row r="441" spans="1:8" x14ac:dyDescent="0.3">
      <c r="A441" s="150">
        <v>1</v>
      </c>
      <c r="B441" s="151" t="s">
        <v>269</v>
      </c>
      <c r="C441" s="167" t="s">
        <v>89</v>
      </c>
      <c r="D441" s="154"/>
      <c r="E441" s="152">
        <v>90009</v>
      </c>
      <c r="F441" s="152" t="str">
        <f t="shared" si="12"/>
        <v>0001</v>
      </c>
      <c r="G441" s="152" t="str">
        <f t="shared" si="13"/>
        <v>900090001</v>
      </c>
      <c r="H441" s="153"/>
    </row>
    <row r="442" spans="1:8" x14ac:dyDescent="0.3">
      <c r="A442" s="158">
        <v>2802</v>
      </c>
      <c r="B442" s="167" t="s">
        <v>270</v>
      </c>
      <c r="C442" s="167" t="s">
        <v>89</v>
      </c>
      <c r="D442" s="168" t="s">
        <v>271</v>
      </c>
      <c r="E442" s="157">
        <v>90009</v>
      </c>
      <c r="F442" s="158" t="str">
        <f t="shared" si="12"/>
        <v>2802</v>
      </c>
      <c r="G442" s="158" t="str">
        <f t="shared" si="13"/>
        <v>900092802</v>
      </c>
      <c r="H442" s="157">
        <v>900092898</v>
      </c>
    </row>
    <row r="443" spans="1:8" x14ac:dyDescent="0.3">
      <c r="A443" s="158">
        <v>2803</v>
      </c>
      <c r="B443" s="167" t="s">
        <v>272</v>
      </c>
      <c r="C443" s="167" t="s">
        <v>89</v>
      </c>
      <c r="D443" s="168" t="s">
        <v>271</v>
      </c>
      <c r="E443" s="157">
        <v>90009</v>
      </c>
      <c r="F443" s="158" t="str">
        <f t="shared" si="12"/>
        <v>2803</v>
      </c>
      <c r="G443" s="158" t="str">
        <f t="shared" si="13"/>
        <v>900092803</v>
      </c>
      <c r="H443" s="157">
        <v>900092898</v>
      </c>
    </row>
    <row r="444" spans="1:8" x14ac:dyDescent="0.3">
      <c r="A444" s="158">
        <v>2804</v>
      </c>
      <c r="B444" s="167" t="s">
        <v>273</v>
      </c>
      <c r="C444" s="167" t="s">
        <v>89</v>
      </c>
      <c r="D444" s="168" t="s">
        <v>271</v>
      </c>
      <c r="E444" s="157">
        <v>90009</v>
      </c>
      <c r="F444" s="158" t="str">
        <f t="shared" si="12"/>
        <v>2804</v>
      </c>
      <c r="G444" s="158" t="str">
        <f t="shared" si="13"/>
        <v>900092804</v>
      </c>
      <c r="H444" s="157">
        <v>900092898</v>
      </c>
    </row>
    <row r="445" spans="1:8" x14ac:dyDescent="0.3">
      <c r="A445" s="158">
        <v>2806</v>
      </c>
      <c r="B445" s="167" t="s">
        <v>274</v>
      </c>
      <c r="C445" s="167" t="s">
        <v>89</v>
      </c>
      <c r="D445" s="168" t="s">
        <v>271</v>
      </c>
      <c r="E445" s="157">
        <v>90009</v>
      </c>
      <c r="F445" s="158" t="str">
        <f t="shared" si="12"/>
        <v>2806</v>
      </c>
      <c r="G445" s="158" t="str">
        <f t="shared" si="13"/>
        <v>900092806</v>
      </c>
      <c r="H445" s="157">
        <v>900092898</v>
      </c>
    </row>
    <row r="446" spans="1:8" x14ac:dyDescent="0.3">
      <c r="A446" s="158">
        <v>2807</v>
      </c>
      <c r="B446" s="167" t="s">
        <v>275</v>
      </c>
      <c r="C446" s="167" t="s">
        <v>89</v>
      </c>
      <c r="D446" s="168" t="s">
        <v>271</v>
      </c>
      <c r="E446" s="157">
        <v>90009</v>
      </c>
      <c r="F446" s="158" t="str">
        <f t="shared" si="12"/>
        <v>2807</v>
      </c>
      <c r="G446" s="158" t="str">
        <f t="shared" si="13"/>
        <v>900092807</v>
      </c>
      <c r="H446" s="157">
        <v>900092898</v>
      </c>
    </row>
    <row r="447" spans="1:8" x14ac:dyDescent="0.3">
      <c r="A447" s="158">
        <v>2808</v>
      </c>
      <c r="B447" s="167" t="s">
        <v>276</v>
      </c>
      <c r="C447" s="167" t="s">
        <v>89</v>
      </c>
      <c r="D447" s="168" t="s">
        <v>271</v>
      </c>
      <c r="E447" s="157">
        <v>90009</v>
      </c>
      <c r="F447" s="158" t="str">
        <f t="shared" si="12"/>
        <v>2808</v>
      </c>
      <c r="G447" s="158" t="str">
        <f t="shared" si="13"/>
        <v>900092808</v>
      </c>
      <c r="H447" s="157">
        <v>900092898</v>
      </c>
    </row>
    <row r="448" spans="1:8" x14ac:dyDescent="0.3">
      <c r="A448" s="158">
        <v>2809</v>
      </c>
      <c r="B448" s="167" t="s">
        <v>277</v>
      </c>
      <c r="C448" s="167" t="s">
        <v>89</v>
      </c>
      <c r="D448" s="168" t="s">
        <v>271</v>
      </c>
      <c r="E448" s="157">
        <v>90009</v>
      </c>
      <c r="F448" s="158" t="str">
        <f t="shared" si="12"/>
        <v>2809</v>
      </c>
      <c r="G448" s="158" t="str">
        <f t="shared" si="13"/>
        <v>900092809</v>
      </c>
      <c r="H448" s="157">
        <v>900092898</v>
      </c>
    </row>
    <row r="449" spans="1:8" x14ac:dyDescent="0.3">
      <c r="A449" s="158">
        <v>2810</v>
      </c>
      <c r="B449" s="167" t="s">
        <v>278</v>
      </c>
      <c r="C449" s="167" t="s">
        <v>89</v>
      </c>
      <c r="D449" s="168" t="s">
        <v>271</v>
      </c>
      <c r="E449" s="157">
        <v>90009</v>
      </c>
      <c r="F449" s="158" t="str">
        <f t="shared" si="12"/>
        <v>2810</v>
      </c>
      <c r="G449" s="158" t="str">
        <f t="shared" si="13"/>
        <v>900092810</v>
      </c>
      <c r="H449" s="157">
        <v>900092898</v>
      </c>
    </row>
    <row r="450" spans="1:8" x14ac:dyDescent="0.3">
      <c r="A450" s="158">
        <v>2811</v>
      </c>
      <c r="B450" s="167" t="s">
        <v>279</v>
      </c>
      <c r="C450" s="167" t="s">
        <v>89</v>
      </c>
      <c r="D450" s="168" t="s">
        <v>271</v>
      </c>
      <c r="E450" s="157">
        <v>90009</v>
      </c>
      <c r="F450" s="158" t="str">
        <f t="shared" ref="F450:F513" si="14">IF(LEN($A450)&lt;=4,LEFT(TEXT($A450,"0000"),4),LEFT(TEXT($A450,"000000"),4))</f>
        <v>2811</v>
      </c>
      <c r="G450" s="158" t="str">
        <f t="shared" si="13"/>
        <v>900092811</v>
      </c>
      <c r="H450" s="157">
        <v>900092898</v>
      </c>
    </row>
    <row r="451" spans="1:8" x14ac:dyDescent="0.3">
      <c r="A451" s="158">
        <v>2812</v>
      </c>
      <c r="B451" s="167" t="s">
        <v>280</v>
      </c>
      <c r="C451" s="167" t="s">
        <v>89</v>
      </c>
      <c r="D451" s="168" t="s">
        <v>271</v>
      </c>
      <c r="E451" s="157">
        <v>90009</v>
      </c>
      <c r="F451" s="158" t="str">
        <f t="shared" si="14"/>
        <v>2812</v>
      </c>
      <c r="G451" s="158" t="str">
        <f t="shared" si="13"/>
        <v>900092812</v>
      </c>
      <c r="H451" s="157">
        <v>900092898</v>
      </c>
    </row>
    <row r="452" spans="1:8" x14ac:dyDescent="0.3">
      <c r="A452" s="158">
        <v>2813</v>
      </c>
      <c r="B452" s="167" t="s">
        <v>281</v>
      </c>
      <c r="C452" s="167" t="s">
        <v>89</v>
      </c>
      <c r="D452" s="168" t="s">
        <v>271</v>
      </c>
      <c r="E452" s="157">
        <v>90009</v>
      </c>
      <c r="F452" s="158" t="str">
        <f t="shared" si="14"/>
        <v>2813</v>
      </c>
      <c r="G452" s="158" t="str">
        <f t="shared" ref="G452:G515" si="15">$E452&amp;$F452</f>
        <v>900092813</v>
      </c>
      <c r="H452" s="157">
        <v>900092898</v>
      </c>
    </row>
    <row r="453" spans="1:8" x14ac:dyDescent="0.3">
      <c r="A453" s="158">
        <v>2814</v>
      </c>
      <c r="B453" s="167" t="s">
        <v>282</v>
      </c>
      <c r="C453" s="167" t="s">
        <v>89</v>
      </c>
      <c r="D453" s="168" t="s">
        <v>271</v>
      </c>
      <c r="E453" s="157">
        <v>90009</v>
      </c>
      <c r="F453" s="158" t="str">
        <f t="shared" si="14"/>
        <v>2814</v>
      </c>
      <c r="G453" s="158" t="str">
        <f t="shared" si="15"/>
        <v>900092814</v>
      </c>
      <c r="H453" s="157">
        <v>900092898</v>
      </c>
    </row>
    <row r="454" spans="1:8" x14ac:dyDescent="0.3">
      <c r="A454" s="158">
        <v>2815</v>
      </c>
      <c r="B454" s="167" t="s">
        <v>283</v>
      </c>
      <c r="C454" s="167" t="s">
        <v>89</v>
      </c>
      <c r="D454" s="168" t="s">
        <v>271</v>
      </c>
      <c r="E454" s="157">
        <v>90009</v>
      </c>
      <c r="F454" s="158" t="str">
        <f t="shared" si="14"/>
        <v>2815</v>
      </c>
      <c r="G454" s="158" t="str">
        <f t="shared" si="15"/>
        <v>900092815</v>
      </c>
      <c r="H454" s="157">
        <v>900092898</v>
      </c>
    </row>
    <row r="455" spans="1:8" x14ac:dyDescent="0.3">
      <c r="A455" s="158">
        <v>2816</v>
      </c>
      <c r="B455" s="167" t="s">
        <v>284</v>
      </c>
      <c r="C455" s="167" t="s">
        <v>89</v>
      </c>
      <c r="D455" s="168" t="s">
        <v>271</v>
      </c>
      <c r="E455" s="157">
        <v>90009</v>
      </c>
      <c r="F455" s="158" t="str">
        <f t="shared" si="14"/>
        <v>2816</v>
      </c>
      <c r="G455" s="158" t="str">
        <f t="shared" si="15"/>
        <v>900092816</v>
      </c>
      <c r="H455" s="157">
        <v>900092898</v>
      </c>
    </row>
    <row r="456" spans="1:8" x14ac:dyDescent="0.3">
      <c r="A456" s="158">
        <v>2819</v>
      </c>
      <c r="B456" s="167" t="s">
        <v>285</v>
      </c>
      <c r="C456" s="167" t="s">
        <v>89</v>
      </c>
      <c r="D456" s="168" t="s">
        <v>271</v>
      </c>
      <c r="E456" s="157">
        <v>90009</v>
      </c>
      <c r="F456" s="158" t="str">
        <f t="shared" si="14"/>
        <v>2819</v>
      </c>
      <c r="G456" s="158" t="str">
        <f t="shared" si="15"/>
        <v>900092819</v>
      </c>
      <c r="H456" s="157">
        <v>900092898</v>
      </c>
    </row>
    <row r="457" spans="1:8" x14ac:dyDescent="0.3">
      <c r="A457" s="158">
        <v>2820</v>
      </c>
      <c r="B457" s="167" t="s">
        <v>286</v>
      </c>
      <c r="C457" s="167" t="s">
        <v>89</v>
      </c>
      <c r="D457" s="168" t="s">
        <v>271</v>
      </c>
      <c r="E457" s="157">
        <v>90009</v>
      </c>
      <c r="F457" s="158" t="str">
        <f t="shared" si="14"/>
        <v>2820</v>
      </c>
      <c r="G457" s="158" t="str">
        <f t="shared" si="15"/>
        <v>900092820</v>
      </c>
      <c r="H457" s="157">
        <v>900092898</v>
      </c>
    </row>
    <row r="458" spans="1:8" x14ac:dyDescent="0.3">
      <c r="A458" s="155">
        <v>2821</v>
      </c>
      <c r="B458" s="167" t="s">
        <v>287</v>
      </c>
      <c r="C458" s="167" t="s">
        <v>89</v>
      </c>
      <c r="D458" s="168" t="s">
        <v>271</v>
      </c>
      <c r="E458" s="157">
        <v>90009</v>
      </c>
      <c r="F458" s="158" t="str">
        <f t="shared" si="14"/>
        <v>2821</v>
      </c>
      <c r="G458" s="158" t="str">
        <f t="shared" si="15"/>
        <v>900092821</v>
      </c>
      <c r="H458" s="157">
        <v>900092898</v>
      </c>
    </row>
    <row r="459" spans="1:8" x14ac:dyDescent="0.3">
      <c r="A459" s="158">
        <v>2822</v>
      </c>
      <c r="B459" s="167" t="s">
        <v>288</v>
      </c>
      <c r="C459" s="167" t="s">
        <v>89</v>
      </c>
      <c r="D459" s="168" t="s">
        <v>271</v>
      </c>
      <c r="E459" s="157">
        <v>90009</v>
      </c>
      <c r="F459" s="158" t="str">
        <f t="shared" si="14"/>
        <v>2822</v>
      </c>
      <c r="G459" s="158" t="str">
        <f t="shared" si="15"/>
        <v>900092822</v>
      </c>
      <c r="H459" s="157">
        <v>900092898</v>
      </c>
    </row>
    <row r="460" spans="1:8" x14ac:dyDescent="0.3">
      <c r="A460" s="158">
        <v>2824</v>
      </c>
      <c r="B460" s="167" t="s">
        <v>289</v>
      </c>
      <c r="C460" s="167" t="s">
        <v>89</v>
      </c>
      <c r="D460" s="168" t="s">
        <v>271</v>
      </c>
      <c r="E460" s="157">
        <v>90009</v>
      </c>
      <c r="F460" s="158" t="str">
        <f t="shared" si="14"/>
        <v>2824</v>
      </c>
      <c r="G460" s="158" t="str">
        <f t="shared" si="15"/>
        <v>900092824</v>
      </c>
      <c r="H460" s="157">
        <v>900092898</v>
      </c>
    </row>
    <row r="461" spans="1:8" x14ac:dyDescent="0.3">
      <c r="A461" s="158">
        <v>2825</v>
      </c>
      <c r="B461" s="167" t="s">
        <v>290</v>
      </c>
      <c r="C461" s="167" t="s">
        <v>89</v>
      </c>
      <c r="D461" s="168" t="s">
        <v>271</v>
      </c>
      <c r="E461" s="157">
        <v>90009</v>
      </c>
      <c r="F461" s="158" t="str">
        <f t="shared" si="14"/>
        <v>2825</v>
      </c>
      <c r="G461" s="158" t="str">
        <f t="shared" si="15"/>
        <v>900092825</v>
      </c>
      <c r="H461" s="157">
        <v>900092898</v>
      </c>
    </row>
    <row r="462" spans="1:8" x14ac:dyDescent="0.3">
      <c r="A462" s="158">
        <v>2827</v>
      </c>
      <c r="B462" s="167" t="s">
        <v>291</v>
      </c>
      <c r="C462" s="167" t="s">
        <v>89</v>
      </c>
      <c r="D462" s="168" t="s">
        <v>271</v>
      </c>
      <c r="E462" s="157">
        <v>90009</v>
      </c>
      <c r="F462" s="158" t="str">
        <f t="shared" si="14"/>
        <v>2827</v>
      </c>
      <c r="G462" s="158" t="str">
        <f t="shared" si="15"/>
        <v>900092827</v>
      </c>
      <c r="H462" s="157">
        <v>900092898</v>
      </c>
    </row>
    <row r="463" spans="1:8" x14ac:dyDescent="0.3">
      <c r="A463" s="158">
        <v>2828</v>
      </c>
      <c r="B463" s="167" t="s">
        <v>292</v>
      </c>
      <c r="C463" s="167" t="s">
        <v>89</v>
      </c>
      <c r="D463" s="168" t="s">
        <v>271</v>
      </c>
      <c r="E463" s="157">
        <v>90009</v>
      </c>
      <c r="F463" s="158" t="str">
        <f t="shared" si="14"/>
        <v>2828</v>
      </c>
      <c r="G463" s="158" t="str">
        <f t="shared" si="15"/>
        <v>900092828</v>
      </c>
      <c r="H463" s="157">
        <v>900092898</v>
      </c>
    </row>
    <row r="464" spans="1:8" x14ac:dyDescent="0.3">
      <c r="A464" s="158">
        <v>2829</v>
      </c>
      <c r="B464" s="167" t="s">
        <v>293</v>
      </c>
      <c r="C464" s="167" t="s">
        <v>89</v>
      </c>
      <c r="D464" s="168" t="s">
        <v>271</v>
      </c>
      <c r="E464" s="157">
        <v>90009</v>
      </c>
      <c r="F464" s="158" t="str">
        <f t="shared" si="14"/>
        <v>2829</v>
      </c>
      <c r="G464" s="158" t="str">
        <f t="shared" si="15"/>
        <v>900092829</v>
      </c>
      <c r="H464" s="157">
        <v>900092898</v>
      </c>
    </row>
    <row r="465" spans="1:8" x14ac:dyDescent="0.3">
      <c r="A465" s="158">
        <v>2831</v>
      </c>
      <c r="B465" s="167" t="s">
        <v>294</v>
      </c>
      <c r="C465" s="167" t="s">
        <v>89</v>
      </c>
      <c r="D465" s="168" t="s">
        <v>271</v>
      </c>
      <c r="E465" s="157">
        <v>90009</v>
      </c>
      <c r="F465" s="158" t="str">
        <f t="shared" si="14"/>
        <v>2831</v>
      </c>
      <c r="G465" s="158" t="str">
        <f t="shared" si="15"/>
        <v>900092831</v>
      </c>
      <c r="H465" s="157">
        <v>900092898</v>
      </c>
    </row>
    <row r="466" spans="1:8" x14ac:dyDescent="0.3">
      <c r="A466" s="158">
        <v>2832</v>
      </c>
      <c r="B466" s="167" t="s">
        <v>295</v>
      </c>
      <c r="C466" s="167" t="s">
        <v>89</v>
      </c>
      <c r="D466" s="168" t="s">
        <v>271</v>
      </c>
      <c r="E466" s="157">
        <v>90009</v>
      </c>
      <c r="F466" s="158" t="str">
        <f t="shared" si="14"/>
        <v>2832</v>
      </c>
      <c r="G466" s="158" t="str">
        <f t="shared" si="15"/>
        <v>900092832</v>
      </c>
      <c r="H466" s="157">
        <v>900092898</v>
      </c>
    </row>
    <row r="467" spans="1:8" x14ac:dyDescent="0.3">
      <c r="A467" s="158">
        <v>2833</v>
      </c>
      <c r="B467" s="167" t="s">
        <v>296</v>
      </c>
      <c r="C467" s="167" t="s">
        <v>89</v>
      </c>
      <c r="D467" s="168" t="s">
        <v>271</v>
      </c>
      <c r="E467" s="157">
        <v>90009</v>
      </c>
      <c r="F467" s="158" t="str">
        <f t="shared" si="14"/>
        <v>2833</v>
      </c>
      <c r="G467" s="158" t="str">
        <f t="shared" si="15"/>
        <v>900092833</v>
      </c>
      <c r="H467" s="157">
        <v>900092898</v>
      </c>
    </row>
    <row r="468" spans="1:8" x14ac:dyDescent="0.3">
      <c r="A468" s="158">
        <v>2834</v>
      </c>
      <c r="B468" s="167" t="s">
        <v>297</v>
      </c>
      <c r="C468" s="167" t="s">
        <v>89</v>
      </c>
      <c r="D468" s="168" t="s">
        <v>271</v>
      </c>
      <c r="E468" s="157">
        <v>90009</v>
      </c>
      <c r="F468" s="158" t="str">
        <f t="shared" si="14"/>
        <v>2834</v>
      </c>
      <c r="G468" s="158" t="str">
        <f t="shared" si="15"/>
        <v>900092834</v>
      </c>
      <c r="H468" s="157">
        <v>900092898</v>
      </c>
    </row>
    <row r="469" spans="1:8" x14ac:dyDescent="0.3">
      <c r="A469" s="158">
        <v>2835</v>
      </c>
      <c r="B469" s="167" t="s">
        <v>298</v>
      </c>
      <c r="C469" s="167" t="s">
        <v>89</v>
      </c>
      <c r="D469" s="168" t="s">
        <v>271</v>
      </c>
      <c r="E469" s="157">
        <v>90009</v>
      </c>
      <c r="F469" s="158" t="str">
        <f t="shared" si="14"/>
        <v>2835</v>
      </c>
      <c r="G469" s="158" t="str">
        <f t="shared" si="15"/>
        <v>900092835</v>
      </c>
      <c r="H469" s="157">
        <v>900092898</v>
      </c>
    </row>
    <row r="470" spans="1:8" x14ac:dyDescent="0.3">
      <c r="A470" s="158">
        <v>2836</v>
      </c>
      <c r="B470" s="167" t="s">
        <v>299</v>
      </c>
      <c r="C470" s="167" t="s">
        <v>89</v>
      </c>
      <c r="D470" s="168" t="s">
        <v>271</v>
      </c>
      <c r="E470" s="157">
        <v>90009</v>
      </c>
      <c r="F470" s="158" t="str">
        <f t="shared" si="14"/>
        <v>2836</v>
      </c>
      <c r="G470" s="158" t="str">
        <f t="shared" si="15"/>
        <v>900092836</v>
      </c>
      <c r="H470" s="157">
        <v>900092898</v>
      </c>
    </row>
    <row r="471" spans="1:8" x14ac:dyDescent="0.3">
      <c r="A471" s="158">
        <v>2880</v>
      </c>
      <c r="B471" s="169" t="s">
        <v>300</v>
      </c>
      <c r="C471" s="167" t="s">
        <v>89</v>
      </c>
      <c r="D471" s="170" t="s">
        <v>271</v>
      </c>
      <c r="E471" s="158">
        <v>90009</v>
      </c>
      <c r="F471" s="158" t="str">
        <f t="shared" si="14"/>
        <v>2880</v>
      </c>
      <c r="G471" s="158" t="str">
        <f t="shared" si="15"/>
        <v>900092880</v>
      </c>
      <c r="H471" s="157">
        <v>900092898</v>
      </c>
    </row>
    <row r="472" spans="1:8" x14ac:dyDescent="0.3">
      <c r="A472" s="158">
        <v>2881</v>
      </c>
      <c r="B472" s="169" t="s">
        <v>301</v>
      </c>
      <c r="C472" s="167" t="s">
        <v>89</v>
      </c>
      <c r="D472" s="168" t="s">
        <v>271</v>
      </c>
      <c r="E472" s="157">
        <v>90009</v>
      </c>
      <c r="F472" s="158" t="str">
        <f t="shared" si="14"/>
        <v>2881</v>
      </c>
      <c r="G472" s="158" t="str">
        <f t="shared" si="15"/>
        <v>900092881</v>
      </c>
      <c r="H472" s="157">
        <v>900092898</v>
      </c>
    </row>
    <row r="473" spans="1:8" x14ac:dyDescent="0.3">
      <c r="A473" s="158">
        <v>2898</v>
      </c>
      <c r="B473" s="169" t="s">
        <v>271</v>
      </c>
      <c r="C473" s="167" t="s">
        <v>89</v>
      </c>
      <c r="D473" s="170" t="s">
        <v>271</v>
      </c>
      <c r="E473" s="158">
        <v>90009</v>
      </c>
      <c r="F473" s="158" t="str">
        <f t="shared" si="14"/>
        <v>2898</v>
      </c>
      <c r="G473" s="158" t="str">
        <f t="shared" si="15"/>
        <v>900092898</v>
      </c>
      <c r="H473" s="158">
        <v>900092898</v>
      </c>
    </row>
    <row r="474" spans="1:8" x14ac:dyDescent="0.3">
      <c r="A474" s="158">
        <v>3202</v>
      </c>
      <c r="B474" s="167" t="s">
        <v>302</v>
      </c>
      <c r="C474" s="167" t="s">
        <v>89</v>
      </c>
      <c r="D474" s="168" t="s">
        <v>271</v>
      </c>
      <c r="E474" s="157">
        <v>90009</v>
      </c>
      <c r="F474" s="158" t="str">
        <f t="shared" si="14"/>
        <v>3202</v>
      </c>
      <c r="G474" s="158" t="str">
        <f t="shared" si="15"/>
        <v>900093202</v>
      </c>
      <c r="H474" s="157">
        <v>900092898</v>
      </c>
    </row>
    <row r="475" spans="1:8" x14ac:dyDescent="0.3">
      <c r="A475" s="158">
        <v>3204</v>
      </c>
      <c r="B475" s="167" t="s">
        <v>303</v>
      </c>
      <c r="C475" s="167" t="s">
        <v>89</v>
      </c>
      <c r="D475" s="168" t="s">
        <v>271</v>
      </c>
      <c r="E475" s="157">
        <v>90009</v>
      </c>
      <c r="F475" s="158" t="str">
        <f t="shared" si="14"/>
        <v>3204</v>
      </c>
      <c r="G475" s="158" t="str">
        <f t="shared" si="15"/>
        <v>900093204</v>
      </c>
      <c r="H475" s="157">
        <v>900092898</v>
      </c>
    </row>
    <row r="476" spans="1:8" x14ac:dyDescent="0.3">
      <c r="A476" s="158">
        <v>3205</v>
      </c>
      <c r="B476" s="167" t="s">
        <v>304</v>
      </c>
      <c r="C476" s="167" t="s">
        <v>89</v>
      </c>
      <c r="D476" s="168" t="s">
        <v>271</v>
      </c>
      <c r="E476" s="157">
        <v>90009</v>
      </c>
      <c r="F476" s="158" t="str">
        <f t="shared" si="14"/>
        <v>3205</v>
      </c>
      <c r="G476" s="158" t="str">
        <f t="shared" si="15"/>
        <v>900093205</v>
      </c>
      <c r="H476" s="157">
        <v>900092898</v>
      </c>
    </row>
    <row r="477" spans="1:8" x14ac:dyDescent="0.3">
      <c r="A477" s="158">
        <v>3206</v>
      </c>
      <c r="B477" s="167" t="s">
        <v>305</v>
      </c>
      <c r="C477" s="167" t="s">
        <v>89</v>
      </c>
      <c r="D477" s="168" t="s">
        <v>271</v>
      </c>
      <c r="E477" s="157">
        <v>90009</v>
      </c>
      <c r="F477" s="158" t="str">
        <f t="shared" si="14"/>
        <v>3206</v>
      </c>
      <c r="G477" s="158" t="str">
        <f t="shared" si="15"/>
        <v>900093206</v>
      </c>
      <c r="H477" s="157">
        <v>900092898</v>
      </c>
    </row>
    <row r="478" spans="1:8" x14ac:dyDescent="0.3">
      <c r="A478" s="158">
        <v>3207</v>
      </c>
      <c r="B478" s="167" t="s">
        <v>306</v>
      </c>
      <c r="C478" s="167" t="s">
        <v>89</v>
      </c>
      <c r="D478" s="168" t="s">
        <v>271</v>
      </c>
      <c r="E478" s="157">
        <v>90009</v>
      </c>
      <c r="F478" s="158" t="str">
        <f t="shared" si="14"/>
        <v>3207</v>
      </c>
      <c r="G478" s="158" t="str">
        <f t="shared" si="15"/>
        <v>900093207</v>
      </c>
      <c r="H478" s="157">
        <v>900092898</v>
      </c>
    </row>
    <row r="479" spans="1:8" x14ac:dyDescent="0.3">
      <c r="A479" s="158">
        <v>3208</v>
      </c>
      <c r="B479" s="167" t="s">
        <v>307</v>
      </c>
      <c r="C479" s="167" t="s">
        <v>89</v>
      </c>
      <c r="D479" s="168" t="s">
        <v>271</v>
      </c>
      <c r="E479" s="157">
        <v>90009</v>
      </c>
      <c r="F479" s="158" t="str">
        <f t="shared" si="14"/>
        <v>3208</v>
      </c>
      <c r="G479" s="158" t="str">
        <f t="shared" si="15"/>
        <v>900093208</v>
      </c>
      <c r="H479" s="157">
        <v>900092898</v>
      </c>
    </row>
    <row r="480" spans="1:8" x14ac:dyDescent="0.3">
      <c r="A480" s="158">
        <v>3209</v>
      </c>
      <c r="B480" s="167" t="s">
        <v>308</v>
      </c>
      <c r="C480" s="167" t="s">
        <v>89</v>
      </c>
      <c r="D480" s="168" t="s">
        <v>271</v>
      </c>
      <c r="E480" s="157">
        <v>90009</v>
      </c>
      <c r="F480" s="158" t="str">
        <f t="shared" si="14"/>
        <v>3209</v>
      </c>
      <c r="G480" s="158" t="str">
        <f t="shared" si="15"/>
        <v>900093209</v>
      </c>
      <c r="H480" s="157">
        <v>900092898</v>
      </c>
    </row>
    <row r="481" spans="1:8" x14ac:dyDescent="0.3">
      <c r="A481" s="158">
        <v>3210</v>
      </c>
      <c r="B481" s="167" t="s">
        <v>309</v>
      </c>
      <c r="C481" s="167" t="s">
        <v>89</v>
      </c>
      <c r="D481" s="168" t="s">
        <v>271</v>
      </c>
      <c r="E481" s="157">
        <v>90009</v>
      </c>
      <c r="F481" s="158" t="str">
        <f t="shared" si="14"/>
        <v>3210</v>
      </c>
      <c r="G481" s="158" t="str">
        <f t="shared" si="15"/>
        <v>900093210</v>
      </c>
      <c r="H481" s="157">
        <v>900092898</v>
      </c>
    </row>
    <row r="482" spans="1:8" x14ac:dyDescent="0.3">
      <c r="A482" s="158">
        <v>3211</v>
      </c>
      <c r="B482" s="167" t="s">
        <v>310</v>
      </c>
      <c r="C482" s="167" t="s">
        <v>89</v>
      </c>
      <c r="D482" s="168" t="s">
        <v>271</v>
      </c>
      <c r="E482" s="157">
        <v>90009</v>
      </c>
      <c r="F482" s="158" t="str">
        <f t="shared" si="14"/>
        <v>3211</v>
      </c>
      <c r="G482" s="158" t="str">
        <f t="shared" si="15"/>
        <v>900093211</v>
      </c>
      <c r="H482" s="157">
        <v>900092898</v>
      </c>
    </row>
    <row r="483" spans="1:8" x14ac:dyDescent="0.3">
      <c r="A483" s="158">
        <v>3212</v>
      </c>
      <c r="B483" s="167" t="s">
        <v>311</v>
      </c>
      <c r="C483" s="167" t="s">
        <v>89</v>
      </c>
      <c r="D483" s="168" t="s">
        <v>271</v>
      </c>
      <c r="E483" s="157">
        <v>90009</v>
      </c>
      <c r="F483" s="158" t="str">
        <f t="shared" si="14"/>
        <v>3212</v>
      </c>
      <c r="G483" s="158" t="str">
        <f t="shared" si="15"/>
        <v>900093212</v>
      </c>
      <c r="H483" s="157">
        <v>900092898</v>
      </c>
    </row>
    <row r="484" spans="1:8" x14ac:dyDescent="0.3">
      <c r="A484" s="158">
        <v>3213</v>
      </c>
      <c r="B484" s="167" t="s">
        <v>312</v>
      </c>
      <c r="C484" s="167" t="s">
        <v>89</v>
      </c>
      <c r="D484" s="168" t="s">
        <v>271</v>
      </c>
      <c r="E484" s="157">
        <v>90009</v>
      </c>
      <c r="F484" s="158" t="str">
        <f t="shared" si="14"/>
        <v>3213</v>
      </c>
      <c r="G484" s="158" t="str">
        <f t="shared" si="15"/>
        <v>900093213</v>
      </c>
      <c r="H484" s="157">
        <v>900092898</v>
      </c>
    </row>
    <row r="485" spans="1:8" x14ac:dyDescent="0.3">
      <c r="A485" s="158">
        <v>3215</v>
      </c>
      <c r="B485" s="167" t="s">
        <v>313</v>
      </c>
      <c r="C485" s="167" t="s">
        <v>89</v>
      </c>
      <c r="D485" s="168" t="s">
        <v>271</v>
      </c>
      <c r="E485" s="157">
        <v>90009</v>
      </c>
      <c r="F485" s="158" t="str">
        <f t="shared" si="14"/>
        <v>3215</v>
      </c>
      <c r="G485" s="158" t="str">
        <f t="shared" si="15"/>
        <v>900093215</v>
      </c>
      <c r="H485" s="157">
        <v>900092898</v>
      </c>
    </row>
    <row r="486" spans="1:8" x14ac:dyDescent="0.3">
      <c r="A486" s="158">
        <v>3216</v>
      </c>
      <c r="B486" s="167" t="s">
        <v>314</v>
      </c>
      <c r="C486" s="167" t="s">
        <v>89</v>
      </c>
      <c r="D486" s="168" t="s">
        <v>271</v>
      </c>
      <c r="E486" s="157">
        <v>90009</v>
      </c>
      <c r="F486" s="158" t="str">
        <f t="shared" si="14"/>
        <v>3216</v>
      </c>
      <c r="G486" s="158" t="str">
        <f t="shared" si="15"/>
        <v>900093216</v>
      </c>
      <c r="H486" s="157">
        <v>900092898</v>
      </c>
    </row>
    <row r="487" spans="1:8" x14ac:dyDescent="0.3">
      <c r="A487" s="158">
        <v>3217</v>
      </c>
      <c r="B487" s="167" t="s">
        <v>315</v>
      </c>
      <c r="C487" s="167" t="s">
        <v>89</v>
      </c>
      <c r="D487" s="168" t="s">
        <v>271</v>
      </c>
      <c r="E487" s="157">
        <v>90009</v>
      </c>
      <c r="F487" s="158" t="str">
        <f t="shared" si="14"/>
        <v>3217</v>
      </c>
      <c r="G487" s="158" t="str">
        <f t="shared" si="15"/>
        <v>900093217</v>
      </c>
      <c r="H487" s="157">
        <v>900092898</v>
      </c>
    </row>
    <row r="488" spans="1:8" x14ac:dyDescent="0.3">
      <c r="A488" s="158">
        <v>3218</v>
      </c>
      <c r="B488" s="167" t="s">
        <v>316</v>
      </c>
      <c r="C488" s="167" t="s">
        <v>89</v>
      </c>
      <c r="D488" s="168" t="s">
        <v>271</v>
      </c>
      <c r="E488" s="157">
        <v>90009</v>
      </c>
      <c r="F488" s="158" t="str">
        <f t="shared" si="14"/>
        <v>3218</v>
      </c>
      <c r="G488" s="158" t="str">
        <f t="shared" si="15"/>
        <v>900093218</v>
      </c>
      <c r="H488" s="157">
        <v>900092898</v>
      </c>
    </row>
    <row r="489" spans="1:8" x14ac:dyDescent="0.3">
      <c r="A489" s="158">
        <v>3219</v>
      </c>
      <c r="B489" s="167" t="s">
        <v>317</v>
      </c>
      <c r="C489" s="167" t="s">
        <v>89</v>
      </c>
      <c r="D489" s="168" t="s">
        <v>271</v>
      </c>
      <c r="E489" s="157">
        <v>90009</v>
      </c>
      <c r="F489" s="158" t="str">
        <f t="shared" si="14"/>
        <v>3219</v>
      </c>
      <c r="G489" s="158" t="str">
        <f t="shared" si="15"/>
        <v>900093219</v>
      </c>
      <c r="H489" s="157">
        <v>900092898</v>
      </c>
    </row>
    <row r="490" spans="1:8" x14ac:dyDescent="0.3">
      <c r="A490" s="158">
        <v>3220</v>
      </c>
      <c r="B490" s="167" t="s">
        <v>318</v>
      </c>
      <c r="C490" s="167" t="s">
        <v>89</v>
      </c>
      <c r="D490" s="168" t="s">
        <v>271</v>
      </c>
      <c r="E490" s="157">
        <v>90009</v>
      </c>
      <c r="F490" s="158" t="str">
        <f t="shared" si="14"/>
        <v>3220</v>
      </c>
      <c r="G490" s="158" t="str">
        <f t="shared" si="15"/>
        <v>900093220</v>
      </c>
      <c r="H490" s="157">
        <v>900092898</v>
      </c>
    </row>
    <row r="491" spans="1:8" x14ac:dyDescent="0.3">
      <c r="A491" s="158">
        <v>3222</v>
      </c>
      <c r="B491" s="167" t="s">
        <v>319</v>
      </c>
      <c r="C491" s="167" t="s">
        <v>89</v>
      </c>
      <c r="D491" s="168" t="s">
        <v>271</v>
      </c>
      <c r="E491" s="157">
        <v>90009</v>
      </c>
      <c r="F491" s="158" t="str">
        <f t="shared" si="14"/>
        <v>3222</v>
      </c>
      <c r="G491" s="158" t="str">
        <f t="shared" si="15"/>
        <v>900093222</v>
      </c>
      <c r="H491" s="157">
        <v>900092898</v>
      </c>
    </row>
    <row r="492" spans="1:8" x14ac:dyDescent="0.3">
      <c r="A492" s="158">
        <v>3224</v>
      </c>
      <c r="B492" s="167" t="s">
        <v>320</v>
      </c>
      <c r="C492" s="167" t="s">
        <v>89</v>
      </c>
      <c r="D492" s="168" t="s">
        <v>271</v>
      </c>
      <c r="E492" s="157">
        <v>90009</v>
      </c>
      <c r="F492" s="158" t="str">
        <f t="shared" si="14"/>
        <v>3224</v>
      </c>
      <c r="G492" s="158" t="str">
        <f t="shared" si="15"/>
        <v>900093224</v>
      </c>
      <c r="H492" s="157">
        <v>900092898</v>
      </c>
    </row>
    <row r="493" spans="1:8" x14ac:dyDescent="0.3">
      <c r="A493" s="158">
        <v>3502</v>
      </c>
      <c r="B493" s="167" t="s">
        <v>321</v>
      </c>
      <c r="C493" s="167" t="s">
        <v>89</v>
      </c>
      <c r="D493" s="168" t="s">
        <v>271</v>
      </c>
      <c r="E493" s="157">
        <v>90009</v>
      </c>
      <c r="F493" s="158" t="str">
        <f t="shared" si="14"/>
        <v>3502</v>
      </c>
      <c r="G493" s="158" t="str">
        <f t="shared" si="15"/>
        <v>900093502</v>
      </c>
      <c r="H493" s="157">
        <v>900092898</v>
      </c>
    </row>
    <row r="494" spans="1:8" x14ac:dyDescent="0.3">
      <c r="A494" s="158">
        <v>3503</v>
      </c>
      <c r="B494" s="167" t="s">
        <v>322</v>
      </c>
      <c r="C494" s="167" t="s">
        <v>89</v>
      </c>
      <c r="D494" s="168" t="s">
        <v>271</v>
      </c>
      <c r="E494" s="157">
        <v>90009</v>
      </c>
      <c r="F494" s="158" t="str">
        <f t="shared" si="14"/>
        <v>3503</v>
      </c>
      <c r="G494" s="158" t="str">
        <f t="shared" si="15"/>
        <v>900093503</v>
      </c>
      <c r="H494" s="157">
        <v>900092898</v>
      </c>
    </row>
    <row r="495" spans="1:8" x14ac:dyDescent="0.3">
      <c r="A495" s="158">
        <v>3504</v>
      </c>
      <c r="B495" s="167" t="s">
        <v>323</v>
      </c>
      <c r="C495" s="167" t="s">
        <v>89</v>
      </c>
      <c r="D495" s="168" t="s">
        <v>271</v>
      </c>
      <c r="E495" s="157">
        <v>90009</v>
      </c>
      <c r="F495" s="158" t="str">
        <f t="shared" si="14"/>
        <v>3504</v>
      </c>
      <c r="G495" s="158" t="str">
        <f t="shared" si="15"/>
        <v>900093504</v>
      </c>
      <c r="H495" s="157">
        <v>900092898</v>
      </c>
    </row>
    <row r="496" spans="1:8" x14ac:dyDescent="0.3">
      <c r="A496" s="158">
        <v>3505</v>
      </c>
      <c r="B496" s="167" t="s">
        <v>324</v>
      </c>
      <c r="C496" s="167" t="s">
        <v>89</v>
      </c>
      <c r="D496" s="168" t="s">
        <v>271</v>
      </c>
      <c r="E496" s="157">
        <v>90009</v>
      </c>
      <c r="F496" s="158" t="str">
        <f t="shared" si="14"/>
        <v>3505</v>
      </c>
      <c r="G496" s="158" t="str">
        <f t="shared" si="15"/>
        <v>900093505</v>
      </c>
      <c r="H496" s="157">
        <v>900092898</v>
      </c>
    </row>
    <row r="497" spans="1:8" x14ac:dyDescent="0.3">
      <c r="A497" s="158">
        <v>3506</v>
      </c>
      <c r="B497" s="167" t="s">
        <v>325</v>
      </c>
      <c r="C497" s="167" t="s">
        <v>89</v>
      </c>
      <c r="D497" s="168" t="s">
        <v>271</v>
      </c>
      <c r="E497" s="157">
        <v>90009</v>
      </c>
      <c r="F497" s="158" t="str">
        <f t="shared" si="14"/>
        <v>3506</v>
      </c>
      <c r="G497" s="158" t="str">
        <f t="shared" si="15"/>
        <v>900093506</v>
      </c>
      <c r="H497" s="157">
        <v>900092898</v>
      </c>
    </row>
    <row r="498" spans="1:8" x14ac:dyDescent="0.3">
      <c r="A498" s="158">
        <v>3508</v>
      </c>
      <c r="B498" s="167" t="s">
        <v>326</v>
      </c>
      <c r="C498" s="167" t="s">
        <v>89</v>
      </c>
      <c r="D498" s="168" t="s">
        <v>271</v>
      </c>
      <c r="E498" s="157">
        <v>90009</v>
      </c>
      <c r="F498" s="158" t="str">
        <f t="shared" si="14"/>
        <v>3508</v>
      </c>
      <c r="G498" s="158" t="str">
        <f t="shared" si="15"/>
        <v>900093508</v>
      </c>
      <c r="H498" s="157">
        <v>900092898</v>
      </c>
    </row>
    <row r="499" spans="1:8" x14ac:dyDescent="0.3">
      <c r="A499" s="158">
        <v>3509</v>
      </c>
      <c r="B499" s="167" t="s">
        <v>327</v>
      </c>
      <c r="C499" s="167" t="s">
        <v>89</v>
      </c>
      <c r="D499" s="168" t="s">
        <v>271</v>
      </c>
      <c r="E499" s="157">
        <v>90009</v>
      </c>
      <c r="F499" s="158" t="str">
        <f t="shared" si="14"/>
        <v>3509</v>
      </c>
      <c r="G499" s="158" t="str">
        <f t="shared" si="15"/>
        <v>900093509</v>
      </c>
      <c r="H499" s="157">
        <v>900092898</v>
      </c>
    </row>
    <row r="500" spans="1:8" x14ac:dyDescent="0.3">
      <c r="A500" s="158">
        <v>3510</v>
      </c>
      <c r="B500" s="167" t="s">
        <v>328</v>
      </c>
      <c r="C500" s="167" t="s">
        <v>89</v>
      </c>
      <c r="D500" s="168" t="s">
        <v>271</v>
      </c>
      <c r="E500" s="157">
        <v>90009</v>
      </c>
      <c r="F500" s="158" t="str">
        <f t="shared" si="14"/>
        <v>3510</v>
      </c>
      <c r="G500" s="158" t="str">
        <f t="shared" si="15"/>
        <v>900093510</v>
      </c>
      <c r="H500" s="157">
        <v>900092898</v>
      </c>
    </row>
    <row r="501" spans="1:8" x14ac:dyDescent="0.3">
      <c r="A501" s="158">
        <v>3511</v>
      </c>
      <c r="B501" s="167" t="s">
        <v>329</v>
      </c>
      <c r="C501" s="167" t="s">
        <v>89</v>
      </c>
      <c r="D501" s="168" t="s">
        <v>271</v>
      </c>
      <c r="E501" s="157">
        <v>90009</v>
      </c>
      <c r="F501" s="158" t="str">
        <f t="shared" si="14"/>
        <v>3511</v>
      </c>
      <c r="G501" s="158" t="str">
        <f t="shared" si="15"/>
        <v>900093511</v>
      </c>
      <c r="H501" s="157">
        <v>900092898</v>
      </c>
    </row>
    <row r="502" spans="1:8" x14ac:dyDescent="0.3">
      <c r="A502" s="158">
        <v>3512</v>
      </c>
      <c r="B502" s="167" t="s">
        <v>330</v>
      </c>
      <c r="C502" s="167" t="s">
        <v>89</v>
      </c>
      <c r="D502" s="168" t="s">
        <v>271</v>
      </c>
      <c r="E502" s="157">
        <v>90009</v>
      </c>
      <c r="F502" s="158" t="str">
        <f t="shared" si="14"/>
        <v>3512</v>
      </c>
      <c r="G502" s="158" t="str">
        <f t="shared" si="15"/>
        <v>900093512</v>
      </c>
      <c r="H502" s="157">
        <v>900092898</v>
      </c>
    </row>
    <row r="503" spans="1:8" x14ac:dyDescent="0.3">
      <c r="A503" s="158">
        <v>3513</v>
      </c>
      <c r="B503" s="167" t="s">
        <v>331</v>
      </c>
      <c r="C503" s="167" t="s">
        <v>89</v>
      </c>
      <c r="D503" s="168" t="s">
        <v>271</v>
      </c>
      <c r="E503" s="157">
        <v>90009</v>
      </c>
      <c r="F503" s="158" t="str">
        <f t="shared" si="14"/>
        <v>3513</v>
      </c>
      <c r="G503" s="158" t="str">
        <f t="shared" si="15"/>
        <v>900093513</v>
      </c>
      <c r="H503" s="157">
        <v>900092898</v>
      </c>
    </row>
    <row r="504" spans="1:8" x14ac:dyDescent="0.3">
      <c r="A504" s="158">
        <v>3514</v>
      </c>
      <c r="B504" s="167" t="s">
        <v>332</v>
      </c>
      <c r="C504" s="167" t="s">
        <v>89</v>
      </c>
      <c r="D504" s="168" t="s">
        <v>271</v>
      </c>
      <c r="E504" s="157">
        <v>90009</v>
      </c>
      <c r="F504" s="158" t="str">
        <f t="shared" si="14"/>
        <v>3514</v>
      </c>
      <c r="G504" s="158" t="str">
        <f t="shared" si="15"/>
        <v>900093514</v>
      </c>
      <c r="H504" s="157">
        <v>900092898</v>
      </c>
    </row>
    <row r="505" spans="1:8" x14ac:dyDescent="0.3">
      <c r="A505" s="158">
        <v>3515</v>
      </c>
      <c r="B505" s="167" t="s">
        <v>333</v>
      </c>
      <c r="C505" s="167" t="s">
        <v>89</v>
      </c>
      <c r="D505" s="168" t="s">
        <v>271</v>
      </c>
      <c r="E505" s="157">
        <v>90009</v>
      </c>
      <c r="F505" s="158" t="str">
        <f t="shared" si="14"/>
        <v>3515</v>
      </c>
      <c r="G505" s="158" t="str">
        <f t="shared" si="15"/>
        <v>900093515</v>
      </c>
      <c r="H505" s="157">
        <v>900092898</v>
      </c>
    </row>
    <row r="506" spans="1:8" x14ac:dyDescent="0.3">
      <c r="A506" s="158">
        <v>3516</v>
      </c>
      <c r="B506" s="167" t="s">
        <v>334</v>
      </c>
      <c r="C506" s="167" t="s">
        <v>89</v>
      </c>
      <c r="D506" s="168" t="s">
        <v>271</v>
      </c>
      <c r="E506" s="157">
        <v>90009</v>
      </c>
      <c r="F506" s="158" t="str">
        <f t="shared" si="14"/>
        <v>3516</v>
      </c>
      <c r="G506" s="158" t="str">
        <f t="shared" si="15"/>
        <v>900093516</v>
      </c>
      <c r="H506" s="157">
        <v>900092898</v>
      </c>
    </row>
    <row r="507" spans="1:8" x14ac:dyDescent="0.3">
      <c r="A507" s="158">
        <v>3517</v>
      </c>
      <c r="B507" s="167" t="s">
        <v>335</v>
      </c>
      <c r="C507" s="167" t="s">
        <v>89</v>
      </c>
      <c r="D507" s="168" t="s">
        <v>271</v>
      </c>
      <c r="E507" s="157">
        <v>90009</v>
      </c>
      <c r="F507" s="158" t="str">
        <f t="shared" si="14"/>
        <v>3517</v>
      </c>
      <c r="G507" s="158" t="str">
        <f t="shared" si="15"/>
        <v>900093517</v>
      </c>
      <c r="H507" s="157">
        <v>900092898</v>
      </c>
    </row>
    <row r="508" spans="1:8" x14ac:dyDescent="0.3">
      <c r="A508" s="158">
        <v>3518</v>
      </c>
      <c r="B508" s="167" t="s">
        <v>336</v>
      </c>
      <c r="C508" s="167" t="s">
        <v>89</v>
      </c>
      <c r="D508" s="168" t="s">
        <v>271</v>
      </c>
      <c r="E508" s="157">
        <v>90009</v>
      </c>
      <c r="F508" s="158" t="str">
        <f t="shared" si="14"/>
        <v>3518</v>
      </c>
      <c r="G508" s="158" t="str">
        <f t="shared" si="15"/>
        <v>900093518</v>
      </c>
      <c r="H508" s="157">
        <v>900092898</v>
      </c>
    </row>
    <row r="509" spans="1:8" x14ac:dyDescent="0.3">
      <c r="A509" s="158">
        <v>6202</v>
      </c>
      <c r="B509" s="167" t="s">
        <v>337</v>
      </c>
      <c r="C509" s="167" t="s">
        <v>89</v>
      </c>
      <c r="D509" s="168" t="s">
        <v>339</v>
      </c>
      <c r="E509" s="157">
        <v>90009</v>
      </c>
      <c r="F509" s="158" t="str">
        <f t="shared" si="14"/>
        <v>6202</v>
      </c>
      <c r="G509" s="158" t="str">
        <f t="shared" si="15"/>
        <v>900096202</v>
      </c>
      <c r="H509" s="157" t="s">
        <v>338</v>
      </c>
    </row>
    <row r="510" spans="1:8" x14ac:dyDescent="0.3">
      <c r="A510" s="158">
        <v>6203</v>
      </c>
      <c r="B510" s="167" t="s">
        <v>340</v>
      </c>
      <c r="C510" s="167" t="s">
        <v>89</v>
      </c>
      <c r="D510" s="168" t="s">
        <v>339</v>
      </c>
      <c r="E510" s="157">
        <v>90009</v>
      </c>
      <c r="F510" s="158" t="str">
        <f t="shared" si="14"/>
        <v>6203</v>
      </c>
      <c r="G510" s="158" t="str">
        <f t="shared" si="15"/>
        <v>900096203</v>
      </c>
      <c r="H510" s="157" t="s">
        <v>338</v>
      </c>
    </row>
    <row r="511" spans="1:8" x14ac:dyDescent="0.3">
      <c r="A511" s="158">
        <v>6204</v>
      </c>
      <c r="B511" s="169" t="s">
        <v>341</v>
      </c>
      <c r="C511" s="167" t="s">
        <v>89</v>
      </c>
      <c r="D511" s="170" t="s">
        <v>339</v>
      </c>
      <c r="E511" s="158">
        <v>90009</v>
      </c>
      <c r="F511" s="158" t="str">
        <f t="shared" si="14"/>
        <v>6204</v>
      </c>
      <c r="G511" s="158" t="str">
        <f t="shared" si="15"/>
        <v>900096204</v>
      </c>
      <c r="H511" s="157" t="s">
        <v>338</v>
      </c>
    </row>
    <row r="512" spans="1:8" x14ac:dyDescent="0.3">
      <c r="A512" s="158">
        <v>6205</v>
      </c>
      <c r="B512" s="167" t="s">
        <v>342</v>
      </c>
      <c r="C512" s="167" t="s">
        <v>89</v>
      </c>
      <c r="D512" s="168" t="s">
        <v>339</v>
      </c>
      <c r="E512" s="157">
        <v>90009</v>
      </c>
      <c r="F512" s="158" t="str">
        <f t="shared" si="14"/>
        <v>6205</v>
      </c>
      <c r="G512" s="158" t="str">
        <f t="shared" si="15"/>
        <v>900096205</v>
      </c>
      <c r="H512" s="157" t="s">
        <v>338</v>
      </c>
    </row>
    <row r="513" spans="1:8" x14ac:dyDescent="0.3">
      <c r="A513" s="158">
        <v>6206</v>
      </c>
      <c r="B513" s="167" t="s">
        <v>343</v>
      </c>
      <c r="C513" s="167" t="s">
        <v>89</v>
      </c>
      <c r="D513" s="168" t="s">
        <v>339</v>
      </c>
      <c r="E513" s="157">
        <v>90009</v>
      </c>
      <c r="F513" s="158" t="str">
        <f t="shared" si="14"/>
        <v>6206</v>
      </c>
      <c r="G513" s="158" t="str">
        <f t="shared" si="15"/>
        <v>900096206</v>
      </c>
      <c r="H513" s="157" t="s">
        <v>338</v>
      </c>
    </row>
    <row r="514" spans="1:8" x14ac:dyDescent="0.3">
      <c r="A514" s="158">
        <v>6207</v>
      </c>
      <c r="B514" s="167" t="s">
        <v>344</v>
      </c>
      <c r="C514" s="167" t="s">
        <v>89</v>
      </c>
      <c r="D514" s="168" t="s">
        <v>339</v>
      </c>
      <c r="E514" s="157">
        <v>90009</v>
      </c>
      <c r="F514" s="158" t="str">
        <f t="shared" ref="F514:F577" si="16">IF(LEN($A514)&lt;=4,LEFT(TEXT($A514,"0000"),4),LEFT(TEXT($A514,"000000"),4))</f>
        <v>6207</v>
      </c>
      <c r="G514" s="158" t="str">
        <f t="shared" si="15"/>
        <v>900096207</v>
      </c>
      <c r="H514" s="157" t="s">
        <v>338</v>
      </c>
    </row>
    <row r="515" spans="1:8" x14ac:dyDescent="0.3">
      <c r="A515" s="158">
        <v>6208</v>
      </c>
      <c r="B515" s="167" t="s">
        <v>345</v>
      </c>
      <c r="C515" s="167" t="s">
        <v>89</v>
      </c>
      <c r="D515" s="168" t="s">
        <v>339</v>
      </c>
      <c r="E515" s="157">
        <v>90009</v>
      </c>
      <c r="F515" s="158" t="str">
        <f t="shared" si="16"/>
        <v>6208</v>
      </c>
      <c r="G515" s="158" t="str">
        <f t="shared" si="15"/>
        <v>900096208</v>
      </c>
      <c r="H515" s="157" t="s">
        <v>338</v>
      </c>
    </row>
    <row r="516" spans="1:8" x14ac:dyDescent="0.3">
      <c r="A516" s="158">
        <v>6209</v>
      </c>
      <c r="B516" s="167" t="s">
        <v>346</v>
      </c>
      <c r="C516" s="167" t="s">
        <v>89</v>
      </c>
      <c r="D516" s="168" t="s">
        <v>339</v>
      </c>
      <c r="E516" s="157">
        <v>90009</v>
      </c>
      <c r="F516" s="158" t="str">
        <f t="shared" si="16"/>
        <v>6209</v>
      </c>
      <c r="G516" s="158" t="str">
        <f t="shared" ref="G516:G579" si="17">$E516&amp;$F516</f>
        <v>900096209</v>
      </c>
      <c r="H516" s="157" t="s">
        <v>338</v>
      </c>
    </row>
    <row r="517" spans="1:8" x14ac:dyDescent="0.3">
      <c r="A517" s="158">
        <v>6210</v>
      </c>
      <c r="B517" s="167" t="s">
        <v>347</v>
      </c>
      <c r="C517" s="167" t="s">
        <v>89</v>
      </c>
      <c r="D517" s="168" t="s">
        <v>339</v>
      </c>
      <c r="E517" s="157">
        <v>90009</v>
      </c>
      <c r="F517" s="158" t="str">
        <f t="shared" si="16"/>
        <v>6210</v>
      </c>
      <c r="G517" s="158" t="str">
        <f t="shared" si="17"/>
        <v>900096210</v>
      </c>
      <c r="H517" s="157" t="s">
        <v>338</v>
      </c>
    </row>
    <row r="518" spans="1:8" x14ac:dyDescent="0.3">
      <c r="A518" s="158">
        <v>6211</v>
      </c>
      <c r="B518" s="167" t="s">
        <v>348</v>
      </c>
      <c r="C518" s="167" t="s">
        <v>89</v>
      </c>
      <c r="D518" s="168" t="s">
        <v>339</v>
      </c>
      <c r="E518" s="157">
        <v>90009</v>
      </c>
      <c r="F518" s="158" t="str">
        <f t="shared" si="16"/>
        <v>6211</v>
      </c>
      <c r="G518" s="158" t="str">
        <f t="shared" si="17"/>
        <v>900096211</v>
      </c>
      <c r="H518" s="157" t="s">
        <v>338</v>
      </c>
    </row>
    <row r="519" spans="1:8" x14ac:dyDescent="0.3">
      <c r="A519" s="158">
        <v>6213</v>
      </c>
      <c r="B519" s="167" t="s">
        <v>349</v>
      </c>
      <c r="C519" s="167" t="s">
        <v>89</v>
      </c>
      <c r="D519" s="168" t="s">
        <v>339</v>
      </c>
      <c r="E519" s="157">
        <v>90009</v>
      </c>
      <c r="F519" s="158" t="str">
        <f t="shared" si="16"/>
        <v>6213</v>
      </c>
      <c r="G519" s="158" t="str">
        <f t="shared" si="17"/>
        <v>900096213</v>
      </c>
      <c r="H519" s="157" t="s">
        <v>338</v>
      </c>
    </row>
    <row r="520" spans="1:8" x14ac:dyDescent="0.3">
      <c r="A520" s="158">
        <v>6214</v>
      </c>
      <c r="B520" s="167" t="s">
        <v>350</v>
      </c>
      <c r="C520" s="167" t="s">
        <v>89</v>
      </c>
      <c r="D520" s="168" t="s">
        <v>339</v>
      </c>
      <c r="E520" s="157">
        <v>90009</v>
      </c>
      <c r="F520" s="158" t="str">
        <f t="shared" si="16"/>
        <v>6214</v>
      </c>
      <c r="G520" s="158" t="str">
        <f t="shared" si="17"/>
        <v>900096214</v>
      </c>
      <c r="H520" s="157" t="s">
        <v>338</v>
      </c>
    </row>
    <row r="521" spans="1:8" x14ac:dyDescent="0.3">
      <c r="A521" s="158">
        <v>6216</v>
      </c>
      <c r="B521" s="167" t="s">
        <v>351</v>
      </c>
      <c r="C521" s="167" t="s">
        <v>89</v>
      </c>
      <c r="D521" s="168" t="s">
        <v>339</v>
      </c>
      <c r="E521" s="157">
        <v>90009</v>
      </c>
      <c r="F521" s="158" t="str">
        <f t="shared" si="16"/>
        <v>6216</v>
      </c>
      <c r="G521" s="158" t="str">
        <f t="shared" si="17"/>
        <v>900096216</v>
      </c>
      <c r="H521" s="157" t="s">
        <v>338</v>
      </c>
    </row>
    <row r="522" spans="1:8" x14ac:dyDescent="0.3">
      <c r="A522" s="158">
        <v>6217</v>
      </c>
      <c r="B522" s="167" t="s">
        <v>352</v>
      </c>
      <c r="C522" s="167" t="s">
        <v>89</v>
      </c>
      <c r="D522" s="168" t="s">
        <v>339</v>
      </c>
      <c r="E522" s="157">
        <v>90009</v>
      </c>
      <c r="F522" s="158" t="str">
        <f t="shared" si="16"/>
        <v>6217</v>
      </c>
      <c r="G522" s="158" t="str">
        <f t="shared" si="17"/>
        <v>900096217</v>
      </c>
      <c r="H522" s="157" t="s">
        <v>338</v>
      </c>
    </row>
    <row r="523" spans="1:8" x14ac:dyDescent="0.3">
      <c r="A523" s="158">
        <v>6218</v>
      </c>
      <c r="B523" s="167" t="s">
        <v>353</v>
      </c>
      <c r="C523" s="167" t="s">
        <v>89</v>
      </c>
      <c r="D523" s="168" t="s">
        <v>339</v>
      </c>
      <c r="E523" s="157">
        <v>90009</v>
      </c>
      <c r="F523" s="158" t="str">
        <f t="shared" si="16"/>
        <v>6218</v>
      </c>
      <c r="G523" s="158" t="str">
        <f t="shared" si="17"/>
        <v>900096218</v>
      </c>
      <c r="H523" s="157" t="s">
        <v>338</v>
      </c>
    </row>
    <row r="524" spans="1:8" x14ac:dyDescent="0.3">
      <c r="A524" s="158">
        <v>6220</v>
      </c>
      <c r="B524" s="167" t="s">
        <v>354</v>
      </c>
      <c r="C524" s="167" t="s">
        <v>89</v>
      </c>
      <c r="D524" s="168" t="s">
        <v>339</v>
      </c>
      <c r="E524" s="157">
        <v>90009</v>
      </c>
      <c r="F524" s="158" t="str">
        <f t="shared" si="16"/>
        <v>6220</v>
      </c>
      <c r="G524" s="158" t="str">
        <f t="shared" si="17"/>
        <v>900096220</v>
      </c>
      <c r="H524" s="157" t="s">
        <v>338</v>
      </c>
    </row>
    <row r="525" spans="1:8" x14ac:dyDescent="0.3">
      <c r="A525" s="158">
        <v>6222</v>
      </c>
      <c r="B525" s="167" t="s">
        <v>355</v>
      </c>
      <c r="C525" s="167" t="s">
        <v>89</v>
      </c>
      <c r="D525" s="168" t="s">
        <v>339</v>
      </c>
      <c r="E525" s="157">
        <v>90009</v>
      </c>
      <c r="F525" s="158" t="str">
        <f t="shared" si="16"/>
        <v>6222</v>
      </c>
      <c r="G525" s="158" t="str">
        <f t="shared" si="17"/>
        <v>900096222</v>
      </c>
      <c r="H525" s="157" t="s">
        <v>338</v>
      </c>
    </row>
    <row r="526" spans="1:8" x14ac:dyDescent="0.3">
      <c r="A526" s="158">
        <v>6223</v>
      </c>
      <c r="B526" s="167" t="s">
        <v>356</v>
      </c>
      <c r="C526" s="167" t="s">
        <v>89</v>
      </c>
      <c r="D526" s="168" t="s">
        <v>339</v>
      </c>
      <c r="E526" s="157">
        <v>90009</v>
      </c>
      <c r="F526" s="158" t="str">
        <f t="shared" si="16"/>
        <v>6223</v>
      </c>
      <c r="G526" s="158" t="str">
        <f t="shared" si="17"/>
        <v>900096223</v>
      </c>
      <c r="H526" s="157" t="s">
        <v>338</v>
      </c>
    </row>
    <row r="527" spans="1:8" x14ac:dyDescent="0.3">
      <c r="A527" s="158">
        <v>6224</v>
      </c>
      <c r="B527" s="167" t="s">
        <v>357</v>
      </c>
      <c r="C527" s="167" t="s">
        <v>89</v>
      </c>
      <c r="D527" s="168" t="s">
        <v>339</v>
      </c>
      <c r="E527" s="157">
        <v>90009</v>
      </c>
      <c r="F527" s="158" t="str">
        <f t="shared" si="16"/>
        <v>6224</v>
      </c>
      <c r="G527" s="158" t="str">
        <f t="shared" si="17"/>
        <v>900096224</v>
      </c>
      <c r="H527" s="157" t="s">
        <v>338</v>
      </c>
    </row>
    <row r="528" spans="1:8" x14ac:dyDescent="0.3">
      <c r="A528" s="158">
        <v>6225</v>
      </c>
      <c r="B528" s="167" t="s">
        <v>358</v>
      </c>
      <c r="C528" s="167" t="s">
        <v>89</v>
      </c>
      <c r="D528" s="168" t="s">
        <v>339</v>
      </c>
      <c r="E528" s="157">
        <v>90009</v>
      </c>
      <c r="F528" s="158" t="str">
        <f t="shared" si="16"/>
        <v>6225</v>
      </c>
      <c r="G528" s="158" t="str">
        <f t="shared" si="17"/>
        <v>900096225</v>
      </c>
      <c r="H528" s="157" t="s">
        <v>338</v>
      </c>
    </row>
    <row r="529" spans="1:8" x14ac:dyDescent="0.3">
      <c r="A529" s="158">
        <v>6226</v>
      </c>
      <c r="B529" s="167" t="s">
        <v>359</v>
      </c>
      <c r="C529" s="167" t="s">
        <v>89</v>
      </c>
      <c r="D529" s="168" t="s">
        <v>339</v>
      </c>
      <c r="E529" s="157">
        <v>90009</v>
      </c>
      <c r="F529" s="158" t="str">
        <f t="shared" si="16"/>
        <v>6226</v>
      </c>
      <c r="G529" s="158" t="str">
        <f t="shared" si="17"/>
        <v>900096226</v>
      </c>
      <c r="H529" s="157" t="s">
        <v>338</v>
      </c>
    </row>
    <row r="530" spans="1:8" x14ac:dyDescent="0.3">
      <c r="A530" s="158">
        <v>6227</v>
      </c>
      <c r="B530" s="167" t="s">
        <v>360</v>
      </c>
      <c r="C530" s="167" t="s">
        <v>89</v>
      </c>
      <c r="D530" s="168" t="s">
        <v>339</v>
      </c>
      <c r="E530" s="157">
        <v>90009</v>
      </c>
      <c r="F530" s="158" t="str">
        <f t="shared" si="16"/>
        <v>6227</v>
      </c>
      <c r="G530" s="158" t="str">
        <f t="shared" si="17"/>
        <v>900096227</v>
      </c>
      <c r="H530" s="157" t="s">
        <v>338</v>
      </c>
    </row>
    <row r="531" spans="1:8" x14ac:dyDescent="0.3">
      <c r="A531" s="158">
        <v>6228</v>
      </c>
      <c r="B531" s="167" t="s">
        <v>361</v>
      </c>
      <c r="C531" s="167" t="s">
        <v>89</v>
      </c>
      <c r="D531" s="168" t="s">
        <v>339</v>
      </c>
      <c r="E531" s="157">
        <v>90009</v>
      </c>
      <c r="F531" s="158" t="str">
        <f t="shared" si="16"/>
        <v>6228</v>
      </c>
      <c r="G531" s="158" t="str">
        <f t="shared" si="17"/>
        <v>900096228</v>
      </c>
      <c r="H531" s="157" t="s">
        <v>338</v>
      </c>
    </row>
    <row r="532" spans="1:8" x14ac:dyDescent="0.3">
      <c r="A532" s="158">
        <v>6229</v>
      </c>
      <c r="B532" s="167" t="s">
        <v>362</v>
      </c>
      <c r="C532" s="167" t="s">
        <v>89</v>
      </c>
      <c r="D532" s="168" t="s">
        <v>339</v>
      </c>
      <c r="E532" s="157">
        <v>90009</v>
      </c>
      <c r="F532" s="158" t="str">
        <f t="shared" si="16"/>
        <v>6229</v>
      </c>
      <c r="G532" s="158" t="str">
        <f t="shared" si="17"/>
        <v>900096229</v>
      </c>
      <c r="H532" s="157" t="s">
        <v>338</v>
      </c>
    </row>
    <row r="533" spans="1:8" x14ac:dyDescent="0.3">
      <c r="A533" s="158">
        <v>6230</v>
      </c>
      <c r="B533" s="167" t="s">
        <v>263</v>
      </c>
      <c r="C533" s="167" t="s">
        <v>89</v>
      </c>
      <c r="D533" s="168" t="s">
        <v>339</v>
      </c>
      <c r="E533" s="157">
        <v>90009</v>
      </c>
      <c r="F533" s="158" t="str">
        <f t="shared" si="16"/>
        <v>6230</v>
      </c>
      <c r="G533" s="158" t="str">
        <f t="shared" si="17"/>
        <v>900096230</v>
      </c>
      <c r="H533" s="157" t="s">
        <v>338</v>
      </c>
    </row>
    <row r="534" spans="1:8" x14ac:dyDescent="0.3">
      <c r="A534" s="158">
        <v>6231</v>
      </c>
      <c r="B534" s="167" t="s">
        <v>363</v>
      </c>
      <c r="C534" s="167" t="s">
        <v>89</v>
      </c>
      <c r="D534" s="168" t="s">
        <v>339</v>
      </c>
      <c r="E534" s="157">
        <v>90009</v>
      </c>
      <c r="F534" s="158" t="str">
        <f t="shared" si="16"/>
        <v>6231</v>
      </c>
      <c r="G534" s="158" t="str">
        <f t="shared" si="17"/>
        <v>900096231</v>
      </c>
      <c r="H534" s="157" t="s">
        <v>338</v>
      </c>
    </row>
    <row r="535" spans="1:8" x14ac:dyDescent="0.3">
      <c r="A535" s="158">
        <v>6233</v>
      </c>
      <c r="B535" s="167" t="s">
        <v>364</v>
      </c>
      <c r="C535" s="167" t="s">
        <v>89</v>
      </c>
      <c r="D535" s="168" t="s">
        <v>339</v>
      </c>
      <c r="E535" s="157">
        <v>90009</v>
      </c>
      <c r="F535" s="158" t="str">
        <f t="shared" si="16"/>
        <v>6233</v>
      </c>
      <c r="G535" s="158" t="str">
        <f t="shared" si="17"/>
        <v>900096233</v>
      </c>
      <c r="H535" s="157" t="s">
        <v>338</v>
      </c>
    </row>
    <row r="536" spans="1:8" x14ac:dyDescent="0.3">
      <c r="A536" s="158">
        <v>6234</v>
      </c>
      <c r="B536" s="167" t="s">
        <v>365</v>
      </c>
      <c r="C536" s="167" t="s">
        <v>89</v>
      </c>
      <c r="D536" s="168" t="s">
        <v>339</v>
      </c>
      <c r="E536" s="157">
        <v>90009</v>
      </c>
      <c r="F536" s="158" t="str">
        <f t="shared" si="16"/>
        <v>6234</v>
      </c>
      <c r="G536" s="158" t="str">
        <f t="shared" si="17"/>
        <v>900096234</v>
      </c>
      <c r="H536" s="157" t="s">
        <v>338</v>
      </c>
    </row>
    <row r="537" spans="1:8" x14ac:dyDescent="0.3">
      <c r="A537" s="158">
        <v>6236</v>
      </c>
      <c r="B537" s="167" t="s">
        <v>296</v>
      </c>
      <c r="C537" s="167" t="s">
        <v>89</v>
      </c>
      <c r="D537" s="168" t="s">
        <v>339</v>
      </c>
      <c r="E537" s="157">
        <v>90009</v>
      </c>
      <c r="F537" s="158" t="str">
        <f t="shared" si="16"/>
        <v>6236</v>
      </c>
      <c r="G537" s="158" t="str">
        <f t="shared" si="17"/>
        <v>900096236</v>
      </c>
      <c r="H537" s="157" t="s">
        <v>338</v>
      </c>
    </row>
    <row r="538" spans="1:8" x14ac:dyDescent="0.3">
      <c r="A538" s="158">
        <v>6237</v>
      </c>
      <c r="B538" s="167" t="s">
        <v>366</v>
      </c>
      <c r="C538" s="167" t="s">
        <v>89</v>
      </c>
      <c r="D538" s="168" t="s">
        <v>339</v>
      </c>
      <c r="E538" s="157">
        <v>90009</v>
      </c>
      <c r="F538" s="158" t="str">
        <f t="shared" si="16"/>
        <v>6237</v>
      </c>
      <c r="G538" s="158" t="str">
        <f t="shared" si="17"/>
        <v>900096237</v>
      </c>
      <c r="H538" s="157" t="s">
        <v>338</v>
      </c>
    </row>
    <row r="539" spans="1:8" x14ac:dyDescent="0.3">
      <c r="A539" s="158">
        <v>6238</v>
      </c>
      <c r="B539" s="167" t="s">
        <v>367</v>
      </c>
      <c r="C539" s="167" t="s">
        <v>89</v>
      </c>
      <c r="D539" s="168" t="s">
        <v>339</v>
      </c>
      <c r="E539" s="157">
        <v>90009</v>
      </c>
      <c r="F539" s="158" t="str">
        <f t="shared" si="16"/>
        <v>6238</v>
      </c>
      <c r="G539" s="158" t="str">
        <f t="shared" si="17"/>
        <v>900096238</v>
      </c>
      <c r="H539" s="157" t="s">
        <v>338</v>
      </c>
    </row>
    <row r="540" spans="1:8" x14ac:dyDescent="0.3">
      <c r="A540" s="158">
        <v>6602</v>
      </c>
      <c r="B540" s="167" t="s">
        <v>368</v>
      </c>
      <c r="C540" s="167" t="s">
        <v>89</v>
      </c>
      <c r="D540" s="168" t="s">
        <v>370</v>
      </c>
      <c r="E540" s="157">
        <v>90009</v>
      </c>
      <c r="F540" s="158" t="str">
        <f t="shared" si="16"/>
        <v>6602</v>
      </c>
      <c r="G540" s="158" t="str">
        <f t="shared" si="17"/>
        <v>900096602</v>
      </c>
      <c r="H540" s="157" t="s">
        <v>369</v>
      </c>
    </row>
    <row r="541" spans="1:8" x14ac:dyDescent="0.3">
      <c r="A541" s="158">
        <v>6603</v>
      </c>
      <c r="B541" s="167" t="s">
        <v>371</v>
      </c>
      <c r="C541" s="167" t="s">
        <v>89</v>
      </c>
      <c r="D541" s="168" t="s">
        <v>370</v>
      </c>
      <c r="E541" s="157">
        <v>90009</v>
      </c>
      <c r="F541" s="158" t="str">
        <f t="shared" si="16"/>
        <v>6603</v>
      </c>
      <c r="G541" s="158" t="str">
        <f t="shared" si="17"/>
        <v>900096603</v>
      </c>
      <c r="H541" s="157" t="s">
        <v>369</v>
      </c>
    </row>
    <row r="542" spans="1:8" x14ac:dyDescent="0.3">
      <c r="A542" s="158">
        <v>6605</v>
      </c>
      <c r="B542" s="167" t="s">
        <v>372</v>
      </c>
      <c r="C542" s="167" t="s">
        <v>89</v>
      </c>
      <c r="D542" s="168" t="s">
        <v>370</v>
      </c>
      <c r="E542" s="157">
        <v>90009</v>
      </c>
      <c r="F542" s="158" t="str">
        <f t="shared" si="16"/>
        <v>6605</v>
      </c>
      <c r="G542" s="158" t="str">
        <f t="shared" si="17"/>
        <v>900096605</v>
      </c>
      <c r="H542" s="157" t="s">
        <v>369</v>
      </c>
    </row>
    <row r="543" spans="1:8" x14ac:dyDescent="0.3">
      <c r="A543" s="158">
        <v>6606</v>
      </c>
      <c r="B543" s="167" t="s">
        <v>373</v>
      </c>
      <c r="C543" s="167" t="s">
        <v>89</v>
      </c>
      <c r="D543" s="168" t="s">
        <v>370</v>
      </c>
      <c r="E543" s="157">
        <v>90009</v>
      </c>
      <c r="F543" s="158" t="str">
        <f t="shared" si="16"/>
        <v>6606</v>
      </c>
      <c r="G543" s="158" t="str">
        <f t="shared" si="17"/>
        <v>900096606</v>
      </c>
      <c r="H543" s="157" t="s">
        <v>369</v>
      </c>
    </row>
    <row r="544" spans="1:8" x14ac:dyDescent="0.3">
      <c r="A544" s="158">
        <v>6607</v>
      </c>
      <c r="B544" s="167" t="s">
        <v>374</v>
      </c>
      <c r="C544" s="167" t="s">
        <v>89</v>
      </c>
      <c r="D544" s="168" t="s">
        <v>370</v>
      </c>
      <c r="E544" s="157">
        <v>90009</v>
      </c>
      <c r="F544" s="158" t="str">
        <f t="shared" si="16"/>
        <v>6607</v>
      </c>
      <c r="G544" s="158" t="str">
        <f t="shared" si="17"/>
        <v>900096607</v>
      </c>
      <c r="H544" s="157" t="s">
        <v>369</v>
      </c>
    </row>
    <row r="545" spans="1:8" x14ac:dyDescent="0.3">
      <c r="A545" s="158">
        <v>6608</v>
      </c>
      <c r="B545" s="167" t="s">
        <v>375</v>
      </c>
      <c r="C545" s="167" t="s">
        <v>89</v>
      </c>
      <c r="D545" s="168" t="s">
        <v>370</v>
      </c>
      <c r="E545" s="157">
        <v>90009</v>
      </c>
      <c r="F545" s="158" t="str">
        <f t="shared" si="16"/>
        <v>6608</v>
      </c>
      <c r="G545" s="158" t="str">
        <f t="shared" si="17"/>
        <v>900096608</v>
      </c>
      <c r="H545" s="157" t="s">
        <v>369</v>
      </c>
    </row>
    <row r="546" spans="1:8" x14ac:dyDescent="0.3">
      <c r="A546" s="158">
        <v>6610</v>
      </c>
      <c r="B546" s="167" t="s">
        <v>376</v>
      </c>
      <c r="C546" s="167" t="s">
        <v>89</v>
      </c>
      <c r="D546" s="168" t="s">
        <v>370</v>
      </c>
      <c r="E546" s="157">
        <v>90009</v>
      </c>
      <c r="F546" s="158" t="str">
        <f t="shared" si="16"/>
        <v>6610</v>
      </c>
      <c r="G546" s="158" t="str">
        <f t="shared" si="17"/>
        <v>900096610</v>
      </c>
      <c r="H546" s="157" t="s">
        <v>369</v>
      </c>
    </row>
    <row r="547" spans="1:8" x14ac:dyDescent="0.3">
      <c r="A547" s="158">
        <v>6611</v>
      </c>
      <c r="B547" s="167" t="s">
        <v>377</v>
      </c>
      <c r="C547" s="167" t="s">
        <v>89</v>
      </c>
      <c r="D547" s="168" t="s">
        <v>370</v>
      </c>
      <c r="E547" s="157">
        <v>90009</v>
      </c>
      <c r="F547" s="158" t="str">
        <f t="shared" si="16"/>
        <v>6611</v>
      </c>
      <c r="G547" s="158" t="str">
        <f t="shared" si="17"/>
        <v>900096611</v>
      </c>
      <c r="H547" s="157" t="s">
        <v>369</v>
      </c>
    </row>
    <row r="548" spans="1:8" x14ac:dyDescent="0.3">
      <c r="A548" s="158">
        <v>6612</v>
      </c>
      <c r="B548" s="167" t="s">
        <v>378</v>
      </c>
      <c r="C548" s="167" t="s">
        <v>89</v>
      </c>
      <c r="D548" s="168" t="s">
        <v>370</v>
      </c>
      <c r="E548" s="157">
        <v>90009</v>
      </c>
      <c r="F548" s="158" t="str">
        <f t="shared" si="16"/>
        <v>6612</v>
      </c>
      <c r="G548" s="158" t="str">
        <f t="shared" si="17"/>
        <v>900096612</v>
      </c>
      <c r="H548" s="157" t="s">
        <v>369</v>
      </c>
    </row>
    <row r="549" spans="1:8" x14ac:dyDescent="0.3">
      <c r="A549" s="158">
        <v>6613</v>
      </c>
      <c r="B549" s="167" t="s">
        <v>379</v>
      </c>
      <c r="C549" s="167" t="s">
        <v>89</v>
      </c>
      <c r="D549" s="168" t="s">
        <v>370</v>
      </c>
      <c r="E549" s="157">
        <v>90009</v>
      </c>
      <c r="F549" s="158" t="str">
        <f t="shared" si="16"/>
        <v>6613</v>
      </c>
      <c r="G549" s="158" t="str">
        <f t="shared" si="17"/>
        <v>900096613</v>
      </c>
      <c r="H549" s="157" t="s">
        <v>369</v>
      </c>
    </row>
    <row r="550" spans="1:8" x14ac:dyDescent="0.3">
      <c r="A550" s="158">
        <v>6614</v>
      </c>
      <c r="B550" s="167" t="s">
        <v>380</v>
      </c>
      <c r="C550" s="167" t="s">
        <v>89</v>
      </c>
      <c r="D550" s="168" t="s">
        <v>370</v>
      </c>
      <c r="E550" s="157">
        <v>90009</v>
      </c>
      <c r="F550" s="158" t="str">
        <f t="shared" si="16"/>
        <v>6614</v>
      </c>
      <c r="G550" s="158" t="str">
        <f t="shared" si="17"/>
        <v>900096614</v>
      </c>
      <c r="H550" s="157" t="s">
        <v>369</v>
      </c>
    </row>
    <row r="551" spans="1:8" x14ac:dyDescent="0.3">
      <c r="A551" s="158">
        <v>6615</v>
      </c>
      <c r="B551" s="167" t="s">
        <v>381</v>
      </c>
      <c r="C551" s="167" t="s">
        <v>89</v>
      </c>
      <c r="D551" s="168" t="s">
        <v>370</v>
      </c>
      <c r="E551" s="157">
        <v>90009</v>
      </c>
      <c r="F551" s="158" t="str">
        <f t="shared" si="16"/>
        <v>6615</v>
      </c>
      <c r="G551" s="158" t="str">
        <f t="shared" si="17"/>
        <v>900096615</v>
      </c>
      <c r="H551" s="157" t="s">
        <v>369</v>
      </c>
    </row>
    <row r="552" spans="1:8" x14ac:dyDescent="0.3">
      <c r="A552" s="158">
        <v>6617</v>
      </c>
      <c r="B552" s="167" t="s">
        <v>382</v>
      </c>
      <c r="C552" s="167" t="s">
        <v>89</v>
      </c>
      <c r="D552" s="168" t="s">
        <v>370</v>
      </c>
      <c r="E552" s="157">
        <v>90009</v>
      </c>
      <c r="F552" s="158" t="str">
        <f t="shared" si="16"/>
        <v>6617</v>
      </c>
      <c r="G552" s="158" t="str">
        <f t="shared" si="17"/>
        <v>900096617</v>
      </c>
      <c r="H552" s="157" t="s">
        <v>369</v>
      </c>
    </row>
    <row r="553" spans="1:8" x14ac:dyDescent="0.3">
      <c r="A553" s="158">
        <v>6619</v>
      </c>
      <c r="B553" s="169" t="s">
        <v>383</v>
      </c>
      <c r="C553" s="167" t="s">
        <v>89</v>
      </c>
      <c r="D553" s="170" t="s">
        <v>370</v>
      </c>
      <c r="E553" s="158">
        <v>90009</v>
      </c>
      <c r="F553" s="158" t="str">
        <f t="shared" si="16"/>
        <v>6619</v>
      </c>
      <c r="G553" s="158" t="str">
        <f t="shared" si="17"/>
        <v>900096619</v>
      </c>
      <c r="H553" s="158" t="s">
        <v>369</v>
      </c>
    </row>
    <row r="554" spans="1:8" x14ac:dyDescent="0.3">
      <c r="A554" s="158">
        <v>6623</v>
      </c>
      <c r="B554" s="167" t="s">
        <v>384</v>
      </c>
      <c r="C554" s="167" t="s">
        <v>89</v>
      </c>
      <c r="D554" s="168" t="s">
        <v>370</v>
      </c>
      <c r="E554" s="157">
        <v>90009</v>
      </c>
      <c r="F554" s="158" t="str">
        <f t="shared" si="16"/>
        <v>6623</v>
      </c>
      <c r="G554" s="158" t="str">
        <f t="shared" si="17"/>
        <v>900096623</v>
      </c>
      <c r="H554" s="157" t="s">
        <v>369</v>
      </c>
    </row>
    <row r="555" spans="1:8" x14ac:dyDescent="0.3">
      <c r="A555" s="158">
        <v>6624</v>
      </c>
      <c r="B555" s="167" t="s">
        <v>385</v>
      </c>
      <c r="C555" s="167" t="s">
        <v>89</v>
      </c>
      <c r="D555" s="168" t="s">
        <v>370</v>
      </c>
      <c r="E555" s="157">
        <v>90009</v>
      </c>
      <c r="F555" s="158" t="str">
        <f t="shared" si="16"/>
        <v>6624</v>
      </c>
      <c r="G555" s="158" t="str">
        <f t="shared" si="17"/>
        <v>900096624</v>
      </c>
      <c r="H555" s="157" t="s">
        <v>369</v>
      </c>
    </row>
    <row r="556" spans="1:8" x14ac:dyDescent="0.3">
      <c r="A556" s="158">
        <v>6626</v>
      </c>
      <c r="B556" s="167" t="s">
        <v>386</v>
      </c>
      <c r="C556" s="167" t="s">
        <v>89</v>
      </c>
      <c r="D556" s="168" t="s">
        <v>370</v>
      </c>
      <c r="E556" s="157">
        <v>90009</v>
      </c>
      <c r="F556" s="158" t="str">
        <f t="shared" si="16"/>
        <v>6626</v>
      </c>
      <c r="G556" s="158" t="str">
        <f t="shared" si="17"/>
        <v>900096626</v>
      </c>
      <c r="H556" s="157" t="s">
        <v>369</v>
      </c>
    </row>
    <row r="557" spans="1:8" x14ac:dyDescent="0.3">
      <c r="A557" s="158">
        <v>6630</v>
      </c>
      <c r="B557" s="167" t="s">
        <v>387</v>
      </c>
      <c r="C557" s="167" t="s">
        <v>89</v>
      </c>
      <c r="D557" s="168" t="s">
        <v>370</v>
      </c>
      <c r="E557" s="157">
        <v>90009</v>
      </c>
      <c r="F557" s="158" t="str">
        <f t="shared" si="16"/>
        <v>6630</v>
      </c>
      <c r="G557" s="158" t="str">
        <f t="shared" si="17"/>
        <v>900096630</v>
      </c>
      <c r="H557" s="157" t="s">
        <v>369</v>
      </c>
    </row>
    <row r="558" spans="1:8" x14ac:dyDescent="0.3">
      <c r="A558" s="158">
        <v>6631</v>
      </c>
      <c r="B558" s="167" t="s">
        <v>388</v>
      </c>
      <c r="C558" s="167" t="s">
        <v>89</v>
      </c>
      <c r="D558" s="168" t="s">
        <v>370</v>
      </c>
      <c r="E558" s="157">
        <v>90009</v>
      </c>
      <c r="F558" s="158" t="str">
        <f t="shared" si="16"/>
        <v>6631</v>
      </c>
      <c r="G558" s="158" t="str">
        <f t="shared" si="17"/>
        <v>900096631</v>
      </c>
      <c r="H558" s="157" t="s">
        <v>369</v>
      </c>
    </row>
    <row r="559" spans="1:8" x14ac:dyDescent="0.3">
      <c r="A559" s="158">
        <v>6632</v>
      </c>
      <c r="B559" s="167" t="s">
        <v>389</v>
      </c>
      <c r="C559" s="167" t="s">
        <v>89</v>
      </c>
      <c r="D559" s="168" t="s">
        <v>370</v>
      </c>
      <c r="E559" s="157">
        <v>90009</v>
      </c>
      <c r="F559" s="158" t="str">
        <f t="shared" si="16"/>
        <v>6632</v>
      </c>
      <c r="G559" s="158" t="str">
        <f t="shared" si="17"/>
        <v>900096632</v>
      </c>
      <c r="H559" s="157" t="s">
        <v>369</v>
      </c>
    </row>
    <row r="560" spans="1:8" x14ac:dyDescent="0.3">
      <c r="A560" s="158">
        <v>6633</v>
      </c>
      <c r="B560" s="167" t="s">
        <v>390</v>
      </c>
      <c r="C560" s="167" t="s">
        <v>89</v>
      </c>
      <c r="D560" s="168" t="s">
        <v>370</v>
      </c>
      <c r="E560" s="157">
        <v>90009</v>
      </c>
      <c r="F560" s="158" t="str">
        <f t="shared" si="16"/>
        <v>6633</v>
      </c>
      <c r="G560" s="158" t="str">
        <f t="shared" si="17"/>
        <v>900096633</v>
      </c>
      <c r="H560" s="157" t="s">
        <v>369</v>
      </c>
    </row>
    <row r="561" spans="1:8" x14ac:dyDescent="0.3">
      <c r="A561" s="158">
        <v>6634</v>
      </c>
      <c r="B561" s="167" t="s">
        <v>391</v>
      </c>
      <c r="C561" s="167" t="s">
        <v>89</v>
      </c>
      <c r="D561" s="168" t="s">
        <v>370</v>
      </c>
      <c r="E561" s="157">
        <v>90009</v>
      </c>
      <c r="F561" s="158" t="str">
        <f t="shared" si="16"/>
        <v>6634</v>
      </c>
      <c r="G561" s="158" t="str">
        <f t="shared" si="17"/>
        <v>900096634</v>
      </c>
      <c r="H561" s="157" t="s">
        <v>369</v>
      </c>
    </row>
    <row r="562" spans="1:8" x14ac:dyDescent="0.3">
      <c r="A562" s="158">
        <v>6635</v>
      </c>
      <c r="B562" s="167" t="s">
        <v>392</v>
      </c>
      <c r="C562" s="167" t="s">
        <v>89</v>
      </c>
      <c r="D562" s="168" t="s">
        <v>370</v>
      </c>
      <c r="E562" s="157">
        <v>90009</v>
      </c>
      <c r="F562" s="158" t="str">
        <f t="shared" si="16"/>
        <v>6635</v>
      </c>
      <c r="G562" s="158" t="str">
        <f t="shared" si="17"/>
        <v>900096635</v>
      </c>
      <c r="H562" s="157" t="s">
        <v>369</v>
      </c>
    </row>
    <row r="563" spans="1:8" x14ac:dyDescent="0.3">
      <c r="A563" s="155">
        <v>6661</v>
      </c>
      <c r="B563" s="167" t="s">
        <v>393</v>
      </c>
      <c r="C563" s="167" t="s">
        <v>89</v>
      </c>
      <c r="D563" s="168" t="s">
        <v>370</v>
      </c>
      <c r="E563" s="157">
        <v>90009</v>
      </c>
      <c r="F563" s="158" t="str">
        <f t="shared" si="16"/>
        <v>6661</v>
      </c>
      <c r="G563" s="158" t="str">
        <f t="shared" si="17"/>
        <v>900096661</v>
      </c>
      <c r="H563" s="157" t="s">
        <v>369</v>
      </c>
    </row>
    <row r="564" spans="1:8" x14ac:dyDescent="0.3">
      <c r="A564" s="155">
        <v>6670</v>
      </c>
      <c r="B564" s="167" t="s">
        <v>394</v>
      </c>
      <c r="C564" s="167" t="s">
        <v>89</v>
      </c>
      <c r="D564" s="168" t="s">
        <v>370</v>
      </c>
      <c r="E564" s="157">
        <v>90009</v>
      </c>
      <c r="F564" s="158" t="str">
        <f t="shared" si="16"/>
        <v>6670</v>
      </c>
      <c r="G564" s="158" t="str">
        <f t="shared" si="17"/>
        <v>900096670</v>
      </c>
      <c r="H564" s="157" t="s">
        <v>369</v>
      </c>
    </row>
    <row r="565" spans="1:8" x14ac:dyDescent="0.3">
      <c r="A565" s="155">
        <v>6674</v>
      </c>
      <c r="B565" s="167" t="s">
        <v>395</v>
      </c>
      <c r="C565" s="167" t="s">
        <v>89</v>
      </c>
      <c r="D565" s="168" t="s">
        <v>370</v>
      </c>
      <c r="E565" s="157">
        <v>90009</v>
      </c>
      <c r="F565" s="158" t="str">
        <f t="shared" si="16"/>
        <v>6674</v>
      </c>
      <c r="G565" s="158" t="str">
        <f t="shared" si="17"/>
        <v>900096674</v>
      </c>
      <c r="H565" s="157" t="s">
        <v>369</v>
      </c>
    </row>
    <row r="566" spans="1:8" x14ac:dyDescent="0.3">
      <c r="A566" s="155">
        <v>6677</v>
      </c>
      <c r="B566" s="167" t="s">
        <v>396</v>
      </c>
      <c r="C566" s="167" t="s">
        <v>89</v>
      </c>
      <c r="D566" s="168" t="s">
        <v>370</v>
      </c>
      <c r="E566" s="157">
        <v>90009</v>
      </c>
      <c r="F566" s="158" t="str">
        <f t="shared" si="16"/>
        <v>6677</v>
      </c>
      <c r="G566" s="158" t="str">
        <f t="shared" si="17"/>
        <v>900096677</v>
      </c>
      <c r="H566" s="157" t="s">
        <v>369</v>
      </c>
    </row>
    <row r="567" spans="1:8" x14ac:dyDescent="0.3">
      <c r="A567" s="158">
        <v>6680</v>
      </c>
      <c r="B567" s="169" t="s">
        <v>397</v>
      </c>
      <c r="C567" s="167" t="s">
        <v>89</v>
      </c>
      <c r="D567" s="170" t="s">
        <v>370</v>
      </c>
      <c r="E567" s="158">
        <v>90009</v>
      </c>
      <c r="F567" s="158" t="str">
        <f t="shared" si="16"/>
        <v>6680</v>
      </c>
      <c r="G567" s="158" t="str">
        <f t="shared" si="17"/>
        <v>900096680</v>
      </c>
      <c r="H567" s="158" t="s">
        <v>369</v>
      </c>
    </row>
    <row r="568" spans="1:8" x14ac:dyDescent="0.3">
      <c r="A568" s="158">
        <v>6681</v>
      </c>
      <c r="B568" s="167" t="s">
        <v>398</v>
      </c>
      <c r="C568" s="167" t="s">
        <v>89</v>
      </c>
      <c r="D568" s="168" t="s">
        <v>370</v>
      </c>
      <c r="E568" s="157">
        <v>90009</v>
      </c>
      <c r="F568" s="158" t="str">
        <f t="shared" si="16"/>
        <v>6681</v>
      </c>
      <c r="G568" s="158" t="str">
        <f t="shared" si="17"/>
        <v>900096681</v>
      </c>
      <c r="H568" s="157" t="s">
        <v>369</v>
      </c>
    </row>
    <row r="569" spans="1:8" x14ac:dyDescent="0.3">
      <c r="A569" s="158">
        <v>6698</v>
      </c>
      <c r="B569" s="167" t="s">
        <v>370</v>
      </c>
      <c r="C569" s="167" t="s">
        <v>89</v>
      </c>
      <c r="D569" s="168" t="s">
        <v>370</v>
      </c>
      <c r="E569" s="157">
        <v>90009</v>
      </c>
      <c r="F569" s="158" t="str">
        <f t="shared" si="16"/>
        <v>6698</v>
      </c>
      <c r="G569" s="158" t="str">
        <f t="shared" si="17"/>
        <v>900096698</v>
      </c>
      <c r="H569" s="157" t="s">
        <v>369</v>
      </c>
    </row>
    <row r="570" spans="1:8" x14ac:dyDescent="0.3">
      <c r="A570" s="158">
        <v>6702</v>
      </c>
      <c r="B570" s="167" t="s">
        <v>399</v>
      </c>
      <c r="C570" s="167" t="s">
        <v>89</v>
      </c>
      <c r="D570" s="168" t="s">
        <v>339</v>
      </c>
      <c r="E570" s="157">
        <v>90009</v>
      </c>
      <c r="F570" s="158" t="str">
        <f t="shared" si="16"/>
        <v>6702</v>
      </c>
      <c r="G570" s="158" t="str">
        <f t="shared" si="17"/>
        <v>900096702</v>
      </c>
      <c r="H570" s="157" t="s">
        <v>338</v>
      </c>
    </row>
    <row r="571" spans="1:8" x14ac:dyDescent="0.3">
      <c r="A571" s="158">
        <v>6703</v>
      </c>
      <c r="B571" s="167" t="s">
        <v>400</v>
      </c>
      <c r="C571" s="167" t="s">
        <v>89</v>
      </c>
      <c r="D571" s="168" t="s">
        <v>339</v>
      </c>
      <c r="E571" s="157">
        <v>90009</v>
      </c>
      <c r="F571" s="158" t="str">
        <f t="shared" si="16"/>
        <v>6703</v>
      </c>
      <c r="G571" s="158" t="str">
        <f t="shared" si="17"/>
        <v>900096703</v>
      </c>
      <c r="H571" s="157" t="s">
        <v>338</v>
      </c>
    </row>
    <row r="572" spans="1:8" x14ac:dyDescent="0.3">
      <c r="A572" s="155">
        <v>6704</v>
      </c>
      <c r="B572" s="167" t="s">
        <v>401</v>
      </c>
      <c r="C572" s="167" t="s">
        <v>89</v>
      </c>
      <c r="D572" s="168" t="s">
        <v>339</v>
      </c>
      <c r="E572" s="157">
        <v>90009</v>
      </c>
      <c r="F572" s="158" t="str">
        <f t="shared" si="16"/>
        <v>6704</v>
      </c>
      <c r="G572" s="158" t="str">
        <f t="shared" si="17"/>
        <v>900096704</v>
      </c>
      <c r="H572" s="157" t="s">
        <v>338</v>
      </c>
    </row>
    <row r="573" spans="1:8" x14ac:dyDescent="0.3">
      <c r="A573" s="158">
        <v>6705</v>
      </c>
      <c r="B573" s="167" t="s">
        <v>402</v>
      </c>
      <c r="C573" s="167" t="s">
        <v>89</v>
      </c>
      <c r="D573" s="168" t="s">
        <v>339</v>
      </c>
      <c r="E573" s="157">
        <v>90009</v>
      </c>
      <c r="F573" s="158" t="str">
        <f t="shared" si="16"/>
        <v>6705</v>
      </c>
      <c r="G573" s="158" t="str">
        <f t="shared" si="17"/>
        <v>900096705</v>
      </c>
      <c r="H573" s="157" t="s">
        <v>338</v>
      </c>
    </row>
    <row r="574" spans="1:8" x14ac:dyDescent="0.3">
      <c r="A574" s="158">
        <v>6707</v>
      </c>
      <c r="B574" s="167" t="s">
        <v>403</v>
      </c>
      <c r="C574" s="167" t="s">
        <v>89</v>
      </c>
      <c r="D574" s="168" t="s">
        <v>339</v>
      </c>
      <c r="E574" s="157">
        <v>90009</v>
      </c>
      <c r="F574" s="158" t="str">
        <f t="shared" si="16"/>
        <v>6707</v>
      </c>
      <c r="G574" s="158" t="str">
        <f t="shared" si="17"/>
        <v>900096707</v>
      </c>
      <c r="H574" s="157" t="s">
        <v>338</v>
      </c>
    </row>
    <row r="575" spans="1:8" x14ac:dyDescent="0.3">
      <c r="A575" s="158">
        <v>6709</v>
      </c>
      <c r="B575" s="167" t="s">
        <v>404</v>
      </c>
      <c r="C575" s="167" t="s">
        <v>89</v>
      </c>
      <c r="D575" s="168" t="s">
        <v>339</v>
      </c>
      <c r="E575" s="157">
        <v>90009</v>
      </c>
      <c r="F575" s="158" t="str">
        <f t="shared" si="16"/>
        <v>6709</v>
      </c>
      <c r="G575" s="158" t="str">
        <f t="shared" si="17"/>
        <v>900096709</v>
      </c>
      <c r="H575" s="157" t="s">
        <v>338</v>
      </c>
    </row>
    <row r="576" spans="1:8" x14ac:dyDescent="0.3">
      <c r="A576" s="158">
        <v>6711</v>
      </c>
      <c r="B576" s="167" t="s">
        <v>405</v>
      </c>
      <c r="C576" s="167" t="s">
        <v>89</v>
      </c>
      <c r="D576" s="168" t="s">
        <v>339</v>
      </c>
      <c r="E576" s="157">
        <v>90009</v>
      </c>
      <c r="F576" s="158" t="str">
        <f t="shared" si="16"/>
        <v>6711</v>
      </c>
      <c r="G576" s="158" t="str">
        <f t="shared" si="17"/>
        <v>900096711</v>
      </c>
      <c r="H576" s="157" t="s">
        <v>338</v>
      </c>
    </row>
    <row r="577" spans="1:8" x14ac:dyDescent="0.3">
      <c r="A577" s="158">
        <v>6715</v>
      </c>
      <c r="B577" s="167" t="s">
        <v>406</v>
      </c>
      <c r="C577" s="167" t="s">
        <v>89</v>
      </c>
      <c r="D577" s="168" t="s">
        <v>339</v>
      </c>
      <c r="E577" s="157">
        <v>90009</v>
      </c>
      <c r="F577" s="158" t="str">
        <f t="shared" si="16"/>
        <v>6715</v>
      </c>
      <c r="G577" s="158" t="str">
        <f t="shared" si="17"/>
        <v>900096715</v>
      </c>
      <c r="H577" s="157" t="s">
        <v>338</v>
      </c>
    </row>
    <row r="578" spans="1:8" x14ac:dyDescent="0.3">
      <c r="A578" s="158">
        <v>6716</v>
      </c>
      <c r="B578" s="167" t="s">
        <v>407</v>
      </c>
      <c r="C578" s="167" t="s">
        <v>89</v>
      </c>
      <c r="D578" s="168" t="s">
        <v>339</v>
      </c>
      <c r="E578" s="157">
        <v>90009</v>
      </c>
      <c r="F578" s="158" t="str">
        <f t="shared" ref="F578:F641" si="18">IF(LEN($A578)&lt;=4,LEFT(TEXT($A578,"0000"),4),LEFT(TEXT($A578,"000000"),4))</f>
        <v>6716</v>
      </c>
      <c r="G578" s="158" t="str">
        <f t="shared" si="17"/>
        <v>900096716</v>
      </c>
      <c r="H578" s="157" t="s">
        <v>338</v>
      </c>
    </row>
    <row r="579" spans="1:8" x14ac:dyDescent="0.3">
      <c r="A579" s="158">
        <v>6717</v>
      </c>
      <c r="B579" s="167" t="s">
        <v>408</v>
      </c>
      <c r="C579" s="167" t="s">
        <v>89</v>
      </c>
      <c r="D579" s="168" t="s">
        <v>339</v>
      </c>
      <c r="E579" s="157">
        <v>90009</v>
      </c>
      <c r="F579" s="158" t="str">
        <f t="shared" si="18"/>
        <v>6717</v>
      </c>
      <c r="G579" s="158" t="str">
        <f t="shared" si="17"/>
        <v>900096717</v>
      </c>
      <c r="H579" s="157" t="s">
        <v>338</v>
      </c>
    </row>
    <row r="580" spans="1:8" x14ac:dyDescent="0.3">
      <c r="A580" s="158">
        <v>6718</v>
      </c>
      <c r="B580" s="167" t="s">
        <v>409</v>
      </c>
      <c r="C580" s="167" t="s">
        <v>89</v>
      </c>
      <c r="D580" s="168" t="s">
        <v>339</v>
      </c>
      <c r="E580" s="157">
        <v>90009</v>
      </c>
      <c r="F580" s="158" t="str">
        <f t="shared" si="18"/>
        <v>6718</v>
      </c>
      <c r="G580" s="158" t="str">
        <f t="shared" ref="G580:G643" si="19">$E580&amp;$F580</f>
        <v>900096718</v>
      </c>
      <c r="H580" s="157" t="s">
        <v>338</v>
      </c>
    </row>
    <row r="581" spans="1:8" x14ac:dyDescent="0.3">
      <c r="A581" s="158">
        <v>6720</v>
      </c>
      <c r="B581" s="167" t="s">
        <v>410</v>
      </c>
      <c r="C581" s="167" t="s">
        <v>89</v>
      </c>
      <c r="D581" s="168" t="s">
        <v>339</v>
      </c>
      <c r="E581" s="157">
        <v>90009</v>
      </c>
      <c r="F581" s="158" t="str">
        <f t="shared" si="18"/>
        <v>6720</v>
      </c>
      <c r="G581" s="158" t="str">
        <f t="shared" si="19"/>
        <v>900096720</v>
      </c>
      <c r="H581" s="157" t="s">
        <v>338</v>
      </c>
    </row>
    <row r="582" spans="1:8" x14ac:dyDescent="0.3">
      <c r="A582" s="158">
        <v>6721</v>
      </c>
      <c r="B582" s="167" t="s">
        <v>411</v>
      </c>
      <c r="C582" s="167" t="s">
        <v>89</v>
      </c>
      <c r="D582" s="168" t="s">
        <v>339</v>
      </c>
      <c r="E582" s="157">
        <v>90009</v>
      </c>
      <c r="F582" s="158" t="str">
        <f t="shared" si="18"/>
        <v>6721</v>
      </c>
      <c r="G582" s="158" t="str">
        <f t="shared" si="19"/>
        <v>900096721</v>
      </c>
      <c r="H582" s="157" t="s">
        <v>338</v>
      </c>
    </row>
    <row r="583" spans="1:8" x14ac:dyDescent="0.3">
      <c r="A583" s="158">
        <v>6722</v>
      </c>
      <c r="B583" s="167" t="s">
        <v>412</v>
      </c>
      <c r="C583" s="167" t="s">
        <v>89</v>
      </c>
      <c r="D583" s="168" t="s">
        <v>339</v>
      </c>
      <c r="E583" s="157">
        <v>90009</v>
      </c>
      <c r="F583" s="158" t="str">
        <f t="shared" si="18"/>
        <v>6722</v>
      </c>
      <c r="G583" s="158" t="str">
        <f t="shared" si="19"/>
        <v>900096722</v>
      </c>
      <c r="H583" s="157" t="s">
        <v>338</v>
      </c>
    </row>
    <row r="584" spans="1:8" x14ac:dyDescent="0.3">
      <c r="A584" s="158">
        <v>6723</v>
      </c>
      <c r="B584" s="167" t="s">
        <v>413</v>
      </c>
      <c r="C584" s="167" t="s">
        <v>89</v>
      </c>
      <c r="D584" s="168" t="s">
        <v>339</v>
      </c>
      <c r="E584" s="157">
        <v>90009</v>
      </c>
      <c r="F584" s="158" t="str">
        <f t="shared" si="18"/>
        <v>6723</v>
      </c>
      <c r="G584" s="158" t="str">
        <f t="shared" si="19"/>
        <v>900096723</v>
      </c>
      <c r="H584" s="157" t="s">
        <v>338</v>
      </c>
    </row>
    <row r="585" spans="1:8" x14ac:dyDescent="0.3">
      <c r="A585" s="158">
        <v>6724</v>
      </c>
      <c r="B585" s="167" t="s">
        <v>414</v>
      </c>
      <c r="C585" s="167" t="s">
        <v>89</v>
      </c>
      <c r="D585" s="168" t="s">
        <v>339</v>
      </c>
      <c r="E585" s="157">
        <v>90009</v>
      </c>
      <c r="F585" s="158" t="str">
        <f t="shared" si="18"/>
        <v>6724</v>
      </c>
      <c r="G585" s="158" t="str">
        <f t="shared" si="19"/>
        <v>900096724</v>
      </c>
      <c r="H585" s="157" t="s">
        <v>338</v>
      </c>
    </row>
    <row r="586" spans="1:8" x14ac:dyDescent="0.3">
      <c r="A586" s="158">
        <v>6725</v>
      </c>
      <c r="B586" s="167" t="s">
        <v>415</v>
      </c>
      <c r="C586" s="167" t="s">
        <v>89</v>
      </c>
      <c r="D586" s="168" t="s">
        <v>339</v>
      </c>
      <c r="E586" s="157">
        <v>90009</v>
      </c>
      <c r="F586" s="158" t="str">
        <f t="shared" si="18"/>
        <v>6725</v>
      </c>
      <c r="G586" s="158" t="str">
        <f t="shared" si="19"/>
        <v>900096725</v>
      </c>
      <c r="H586" s="157" t="s">
        <v>338</v>
      </c>
    </row>
    <row r="587" spans="1:8" x14ac:dyDescent="0.3">
      <c r="A587" s="158">
        <v>6727</v>
      </c>
      <c r="B587" s="167" t="s">
        <v>416</v>
      </c>
      <c r="C587" s="167" t="s">
        <v>89</v>
      </c>
      <c r="D587" s="168" t="s">
        <v>339</v>
      </c>
      <c r="E587" s="157">
        <v>90009</v>
      </c>
      <c r="F587" s="158" t="str">
        <f t="shared" si="18"/>
        <v>6727</v>
      </c>
      <c r="G587" s="158" t="str">
        <f t="shared" si="19"/>
        <v>900096727</v>
      </c>
      <c r="H587" s="157" t="s">
        <v>338</v>
      </c>
    </row>
    <row r="588" spans="1:8" x14ac:dyDescent="0.3">
      <c r="A588" s="158">
        <v>6728</v>
      </c>
      <c r="B588" s="167" t="s">
        <v>417</v>
      </c>
      <c r="C588" s="167" t="s">
        <v>89</v>
      </c>
      <c r="D588" s="168" t="s">
        <v>339</v>
      </c>
      <c r="E588" s="157">
        <v>90009</v>
      </c>
      <c r="F588" s="158" t="str">
        <f t="shared" si="18"/>
        <v>6728</v>
      </c>
      <c r="G588" s="158" t="str">
        <f t="shared" si="19"/>
        <v>900096728</v>
      </c>
      <c r="H588" s="157" t="s">
        <v>338</v>
      </c>
    </row>
    <row r="589" spans="1:8" x14ac:dyDescent="0.3">
      <c r="A589" s="158">
        <v>6729</v>
      </c>
      <c r="B589" s="167" t="s">
        <v>418</v>
      </c>
      <c r="C589" s="167" t="s">
        <v>89</v>
      </c>
      <c r="D589" s="168" t="s">
        <v>339</v>
      </c>
      <c r="E589" s="157">
        <v>90009</v>
      </c>
      <c r="F589" s="158" t="str">
        <f t="shared" si="18"/>
        <v>6729</v>
      </c>
      <c r="G589" s="158" t="str">
        <f t="shared" si="19"/>
        <v>900096729</v>
      </c>
      <c r="H589" s="157" t="s">
        <v>338</v>
      </c>
    </row>
    <row r="590" spans="1:8" x14ac:dyDescent="0.3">
      <c r="A590" s="158">
        <v>6730</v>
      </c>
      <c r="B590" s="167" t="s">
        <v>419</v>
      </c>
      <c r="C590" s="167" t="s">
        <v>89</v>
      </c>
      <c r="D590" s="168" t="s">
        <v>339</v>
      </c>
      <c r="E590" s="157">
        <v>90009</v>
      </c>
      <c r="F590" s="158" t="str">
        <f t="shared" si="18"/>
        <v>6730</v>
      </c>
      <c r="G590" s="158" t="str">
        <f t="shared" si="19"/>
        <v>900096730</v>
      </c>
      <c r="H590" s="157" t="s">
        <v>338</v>
      </c>
    </row>
    <row r="591" spans="1:8" x14ac:dyDescent="0.3">
      <c r="A591" s="158">
        <v>6731</v>
      </c>
      <c r="B591" s="167" t="s">
        <v>420</v>
      </c>
      <c r="C591" s="167" t="s">
        <v>89</v>
      </c>
      <c r="D591" s="168" t="s">
        <v>339</v>
      </c>
      <c r="E591" s="157">
        <v>90009</v>
      </c>
      <c r="F591" s="158" t="str">
        <f t="shared" si="18"/>
        <v>6731</v>
      </c>
      <c r="G591" s="158" t="str">
        <f t="shared" si="19"/>
        <v>900096731</v>
      </c>
      <c r="H591" s="157" t="s">
        <v>338</v>
      </c>
    </row>
    <row r="592" spans="1:8" x14ac:dyDescent="0.3">
      <c r="A592" s="158">
        <v>6732</v>
      </c>
      <c r="B592" s="167" t="s">
        <v>421</v>
      </c>
      <c r="C592" s="167" t="s">
        <v>89</v>
      </c>
      <c r="D592" s="168" t="s">
        <v>339</v>
      </c>
      <c r="E592" s="157">
        <v>90009</v>
      </c>
      <c r="F592" s="158" t="str">
        <f t="shared" si="18"/>
        <v>6732</v>
      </c>
      <c r="G592" s="158" t="str">
        <f t="shared" si="19"/>
        <v>900096732</v>
      </c>
      <c r="H592" s="157" t="s">
        <v>338</v>
      </c>
    </row>
    <row r="593" spans="1:8" x14ac:dyDescent="0.3">
      <c r="A593" s="158">
        <v>6733</v>
      </c>
      <c r="B593" s="167" t="s">
        <v>422</v>
      </c>
      <c r="C593" s="167" t="s">
        <v>89</v>
      </c>
      <c r="D593" s="168" t="s">
        <v>339</v>
      </c>
      <c r="E593" s="157">
        <v>90009</v>
      </c>
      <c r="F593" s="158" t="str">
        <f t="shared" si="18"/>
        <v>6733</v>
      </c>
      <c r="G593" s="158" t="str">
        <f t="shared" si="19"/>
        <v>900096733</v>
      </c>
      <c r="H593" s="157" t="s">
        <v>338</v>
      </c>
    </row>
    <row r="594" spans="1:8" x14ac:dyDescent="0.3">
      <c r="A594" s="158">
        <v>6734</v>
      </c>
      <c r="B594" s="167" t="s">
        <v>423</v>
      </c>
      <c r="C594" s="167" t="s">
        <v>89</v>
      </c>
      <c r="D594" s="168" t="s">
        <v>339</v>
      </c>
      <c r="E594" s="157">
        <v>90009</v>
      </c>
      <c r="F594" s="158" t="str">
        <f t="shared" si="18"/>
        <v>6734</v>
      </c>
      <c r="G594" s="158" t="str">
        <f t="shared" si="19"/>
        <v>900096734</v>
      </c>
      <c r="H594" s="157" t="s">
        <v>338</v>
      </c>
    </row>
    <row r="595" spans="1:8" x14ac:dyDescent="0.3">
      <c r="A595" s="158">
        <v>6735</v>
      </c>
      <c r="B595" s="167" t="s">
        <v>424</v>
      </c>
      <c r="C595" s="167" t="s">
        <v>89</v>
      </c>
      <c r="D595" s="168" t="s">
        <v>339</v>
      </c>
      <c r="E595" s="157">
        <v>90009</v>
      </c>
      <c r="F595" s="158" t="str">
        <f t="shared" si="18"/>
        <v>6735</v>
      </c>
      <c r="G595" s="158" t="str">
        <f t="shared" si="19"/>
        <v>900096735</v>
      </c>
      <c r="H595" s="157" t="s">
        <v>338</v>
      </c>
    </row>
    <row r="596" spans="1:8" x14ac:dyDescent="0.3">
      <c r="A596" s="158">
        <v>6736</v>
      </c>
      <c r="B596" s="167" t="s">
        <v>425</v>
      </c>
      <c r="C596" s="167" t="s">
        <v>89</v>
      </c>
      <c r="D596" s="168" t="s">
        <v>339</v>
      </c>
      <c r="E596" s="157">
        <v>90009</v>
      </c>
      <c r="F596" s="158" t="str">
        <f t="shared" si="18"/>
        <v>6736</v>
      </c>
      <c r="G596" s="158" t="str">
        <f t="shared" si="19"/>
        <v>900096736</v>
      </c>
      <c r="H596" s="157" t="s">
        <v>338</v>
      </c>
    </row>
    <row r="597" spans="1:8" x14ac:dyDescent="0.3">
      <c r="A597" s="158">
        <v>6737</v>
      </c>
      <c r="B597" s="167" t="s">
        <v>426</v>
      </c>
      <c r="C597" s="167" t="s">
        <v>89</v>
      </c>
      <c r="D597" s="168" t="s">
        <v>339</v>
      </c>
      <c r="E597" s="157">
        <v>90009</v>
      </c>
      <c r="F597" s="158" t="str">
        <f t="shared" si="18"/>
        <v>6737</v>
      </c>
      <c r="G597" s="158" t="str">
        <f t="shared" si="19"/>
        <v>900096737</v>
      </c>
      <c r="H597" s="157" t="s">
        <v>338</v>
      </c>
    </row>
    <row r="598" spans="1:8" x14ac:dyDescent="0.3">
      <c r="A598" s="158">
        <v>6738</v>
      </c>
      <c r="B598" s="167" t="s">
        <v>427</v>
      </c>
      <c r="C598" s="167" t="s">
        <v>89</v>
      </c>
      <c r="D598" s="168" t="s">
        <v>339</v>
      </c>
      <c r="E598" s="157">
        <v>90009</v>
      </c>
      <c r="F598" s="158" t="str">
        <f t="shared" si="18"/>
        <v>6738</v>
      </c>
      <c r="G598" s="158" t="str">
        <f t="shared" si="19"/>
        <v>900096738</v>
      </c>
      <c r="H598" s="157" t="s">
        <v>338</v>
      </c>
    </row>
    <row r="599" spans="1:8" x14ac:dyDescent="0.3">
      <c r="A599" s="158">
        <v>6739</v>
      </c>
      <c r="B599" s="167" t="s">
        <v>428</v>
      </c>
      <c r="C599" s="167" t="s">
        <v>89</v>
      </c>
      <c r="D599" s="168" t="s">
        <v>339</v>
      </c>
      <c r="E599" s="157">
        <v>90009</v>
      </c>
      <c r="F599" s="158" t="str">
        <f t="shared" si="18"/>
        <v>6739</v>
      </c>
      <c r="G599" s="158" t="str">
        <f t="shared" si="19"/>
        <v>900096739</v>
      </c>
      <c r="H599" s="157" t="s">
        <v>338</v>
      </c>
    </row>
    <row r="600" spans="1:8" x14ac:dyDescent="0.3">
      <c r="A600" s="158">
        <v>6740</v>
      </c>
      <c r="B600" s="167" t="s">
        <v>429</v>
      </c>
      <c r="C600" s="167" t="s">
        <v>89</v>
      </c>
      <c r="D600" s="168" t="s">
        <v>339</v>
      </c>
      <c r="E600" s="157">
        <v>90009</v>
      </c>
      <c r="F600" s="158" t="str">
        <f t="shared" si="18"/>
        <v>6740</v>
      </c>
      <c r="G600" s="158" t="str">
        <f t="shared" si="19"/>
        <v>900096740</v>
      </c>
      <c r="H600" s="157" t="s">
        <v>338</v>
      </c>
    </row>
    <row r="601" spans="1:8" x14ac:dyDescent="0.3">
      <c r="A601" s="158">
        <v>6741</v>
      </c>
      <c r="B601" s="167" t="s">
        <v>430</v>
      </c>
      <c r="C601" s="167" t="s">
        <v>89</v>
      </c>
      <c r="D601" s="168" t="s">
        <v>339</v>
      </c>
      <c r="E601" s="157">
        <v>90009</v>
      </c>
      <c r="F601" s="158" t="str">
        <f t="shared" si="18"/>
        <v>6741</v>
      </c>
      <c r="G601" s="158" t="str">
        <f t="shared" si="19"/>
        <v>900096741</v>
      </c>
      <c r="H601" s="157" t="s">
        <v>338</v>
      </c>
    </row>
    <row r="602" spans="1:8" x14ac:dyDescent="0.3">
      <c r="A602" s="158">
        <v>6742</v>
      </c>
      <c r="B602" s="167" t="s">
        <v>431</v>
      </c>
      <c r="C602" s="167" t="s">
        <v>89</v>
      </c>
      <c r="D602" s="168" t="s">
        <v>339</v>
      </c>
      <c r="E602" s="157">
        <v>90009</v>
      </c>
      <c r="F602" s="158" t="str">
        <f t="shared" si="18"/>
        <v>6742</v>
      </c>
      <c r="G602" s="158" t="str">
        <f t="shared" si="19"/>
        <v>900096742</v>
      </c>
      <c r="H602" s="157" t="s">
        <v>338</v>
      </c>
    </row>
    <row r="603" spans="1:8" x14ac:dyDescent="0.3">
      <c r="A603" s="158">
        <v>6743</v>
      </c>
      <c r="B603" s="167" t="s">
        <v>432</v>
      </c>
      <c r="C603" s="167" t="s">
        <v>89</v>
      </c>
      <c r="D603" s="168" t="s">
        <v>339</v>
      </c>
      <c r="E603" s="157">
        <v>90009</v>
      </c>
      <c r="F603" s="158" t="str">
        <f t="shared" si="18"/>
        <v>6743</v>
      </c>
      <c r="G603" s="158" t="str">
        <f t="shared" si="19"/>
        <v>900096743</v>
      </c>
      <c r="H603" s="157" t="s">
        <v>338</v>
      </c>
    </row>
    <row r="604" spans="1:8" x14ac:dyDescent="0.3">
      <c r="A604" s="158">
        <v>6744</v>
      </c>
      <c r="B604" s="167" t="s">
        <v>433</v>
      </c>
      <c r="C604" s="167" t="s">
        <v>89</v>
      </c>
      <c r="D604" s="168" t="s">
        <v>339</v>
      </c>
      <c r="E604" s="157">
        <v>90009</v>
      </c>
      <c r="F604" s="158" t="str">
        <f t="shared" si="18"/>
        <v>6744</v>
      </c>
      <c r="G604" s="158" t="str">
        <f t="shared" si="19"/>
        <v>900096744</v>
      </c>
      <c r="H604" s="157" t="s">
        <v>338</v>
      </c>
    </row>
    <row r="605" spans="1:8" x14ac:dyDescent="0.3">
      <c r="A605" s="158">
        <v>6745</v>
      </c>
      <c r="B605" s="167" t="s">
        <v>434</v>
      </c>
      <c r="C605" s="167" t="s">
        <v>89</v>
      </c>
      <c r="D605" s="168" t="s">
        <v>339</v>
      </c>
      <c r="E605" s="157">
        <v>90009</v>
      </c>
      <c r="F605" s="158" t="str">
        <f t="shared" si="18"/>
        <v>6745</v>
      </c>
      <c r="G605" s="158" t="str">
        <f t="shared" si="19"/>
        <v>900096745</v>
      </c>
      <c r="H605" s="157" t="s">
        <v>338</v>
      </c>
    </row>
    <row r="606" spans="1:8" x14ac:dyDescent="0.3">
      <c r="A606" s="158">
        <v>6747</v>
      </c>
      <c r="B606" s="167" t="s">
        <v>435</v>
      </c>
      <c r="C606" s="167" t="s">
        <v>89</v>
      </c>
      <c r="D606" s="168" t="s">
        <v>339</v>
      </c>
      <c r="E606" s="157">
        <v>90009</v>
      </c>
      <c r="F606" s="158" t="str">
        <f t="shared" si="18"/>
        <v>6747</v>
      </c>
      <c r="G606" s="158" t="str">
        <f t="shared" si="19"/>
        <v>900096747</v>
      </c>
      <c r="H606" s="157" t="s">
        <v>338</v>
      </c>
    </row>
    <row r="607" spans="1:8" x14ac:dyDescent="0.3">
      <c r="A607" s="158">
        <v>6748</v>
      </c>
      <c r="B607" s="167" t="s">
        <v>436</v>
      </c>
      <c r="C607" s="167" t="s">
        <v>89</v>
      </c>
      <c r="D607" s="168" t="s">
        <v>339</v>
      </c>
      <c r="E607" s="157">
        <v>90009</v>
      </c>
      <c r="F607" s="158" t="str">
        <f t="shared" si="18"/>
        <v>6748</v>
      </c>
      <c r="G607" s="158" t="str">
        <f t="shared" si="19"/>
        <v>900096748</v>
      </c>
      <c r="H607" s="157" t="s">
        <v>338</v>
      </c>
    </row>
    <row r="608" spans="1:8" x14ac:dyDescent="0.3">
      <c r="A608" s="158">
        <v>6749</v>
      </c>
      <c r="B608" s="167" t="s">
        <v>437</v>
      </c>
      <c r="C608" s="167" t="s">
        <v>89</v>
      </c>
      <c r="D608" s="168" t="s">
        <v>339</v>
      </c>
      <c r="E608" s="157">
        <v>90009</v>
      </c>
      <c r="F608" s="158" t="str">
        <f t="shared" si="18"/>
        <v>6749</v>
      </c>
      <c r="G608" s="158" t="str">
        <f t="shared" si="19"/>
        <v>900096749</v>
      </c>
      <c r="H608" s="157" t="s">
        <v>338</v>
      </c>
    </row>
    <row r="609" spans="1:8" x14ac:dyDescent="0.3">
      <c r="A609" s="158">
        <v>6750</v>
      </c>
      <c r="B609" s="167" t="s">
        <v>438</v>
      </c>
      <c r="C609" s="167" t="s">
        <v>89</v>
      </c>
      <c r="D609" s="168" t="s">
        <v>339</v>
      </c>
      <c r="E609" s="157">
        <v>90009</v>
      </c>
      <c r="F609" s="158" t="str">
        <f t="shared" si="18"/>
        <v>6750</v>
      </c>
      <c r="G609" s="158" t="str">
        <f t="shared" si="19"/>
        <v>900096750</v>
      </c>
      <c r="H609" s="157" t="s">
        <v>338</v>
      </c>
    </row>
    <row r="610" spans="1:8" x14ac:dyDescent="0.3">
      <c r="A610" s="158">
        <v>6751</v>
      </c>
      <c r="B610" s="167" t="s">
        <v>439</v>
      </c>
      <c r="C610" s="167" t="s">
        <v>89</v>
      </c>
      <c r="D610" s="168" t="s">
        <v>339</v>
      </c>
      <c r="E610" s="157">
        <v>90009</v>
      </c>
      <c r="F610" s="158" t="str">
        <f t="shared" si="18"/>
        <v>6751</v>
      </c>
      <c r="G610" s="158" t="str">
        <f t="shared" si="19"/>
        <v>900096751</v>
      </c>
      <c r="H610" s="157" t="s">
        <v>338</v>
      </c>
    </row>
    <row r="611" spans="1:8" x14ac:dyDescent="0.3">
      <c r="A611" s="158">
        <v>6752</v>
      </c>
      <c r="B611" s="167" t="s">
        <v>440</v>
      </c>
      <c r="C611" s="167" t="s">
        <v>89</v>
      </c>
      <c r="D611" s="168" t="s">
        <v>339</v>
      </c>
      <c r="E611" s="157">
        <v>90009</v>
      </c>
      <c r="F611" s="158" t="str">
        <f t="shared" si="18"/>
        <v>6752</v>
      </c>
      <c r="G611" s="158" t="str">
        <f t="shared" si="19"/>
        <v>900096752</v>
      </c>
      <c r="H611" s="157" t="s">
        <v>338</v>
      </c>
    </row>
    <row r="612" spans="1:8" x14ac:dyDescent="0.3">
      <c r="A612" s="158">
        <v>6754</v>
      </c>
      <c r="B612" s="167" t="s">
        <v>441</v>
      </c>
      <c r="C612" s="167" t="s">
        <v>89</v>
      </c>
      <c r="D612" s="168" t="s">
        <v>339</v>
      </c>
      <c r="E612" s="157">
        <v>90009</v>
      </c>
      <c r="F612" s="158" t="str">
        <f t="shared" si="18"/>
        <v>6754</v>
      </c>
      <c r="G612" s="158" t="str">
        <f t="shared" si="19"/>
        <v>900096754</v>
      </c>
      <c r="H612" s="157" t="s">
        <v>338</v>
      </c>
    </row>
    <row r="613" spans="1:8" x14ac:dyDescent="0.3">
      <c r="A613" s="158">
        <v>6755</v>
      </c>
      <c r="B613" s="167" t="s">
        <v>442</v>
      </c>
      <c r="C613" s="167" t="s">
        <v>89</v>
      </c>
      <c r="D613" s="168" t="s">
        <v>339</v>
      </c>
      <c r="E613" s="157">
        <v>90009</v>
      </c>
      <c r="F613" s="158" t="str">
        <f t="shared" si="18"/>
        <v>6755</v>
      </c>
      <c r="G613" s="158" t="str">
        <f t="shared" si="19"/>
        <v>900096755</v>
      </c>
      <c r="H613" s="157" t="s">
        <v>338</v>
      </c>
    </row>
    <row r="614" spans="1:8" x14ac:dyDescent="0.3">
      <c r="A614" s="155">
        <v>6770</v>
      </c>
      <c r="B614" s="167" t="s">
        <v>443</v>
      </c>
      <c r="C614" s="167" t="s">
        <v>89</v>
      </c>
      <c r="D614" s="168" t="s">
        <v>339</v>
      </c>
      <c r="E614" s="157">
        <v>90009</v>
      </c>
      <c r="F614" s="158" t="str">
        <f t="shared" si="18"/>
        <v>6770</v>
      </c>
      <c r="G614" s="158" t="str">
        <f t="shared" si="19"/>
        <v>900096770</v>
      </c>
      <c r="H614" s="157" t="s">
        <v>338</v>
      </c>
    </row>
    <row r="615" spans="1:8" x14ac:dyDescent="0.3">
      <c r="A615" s="158">
        <v>6792</v>
      </c>
      <c r="B615" s="169" t="s">
        <v>444</v>
      </c>
      <c r="C615" s="167" t="s">
        <v>89</v>
      </c>
      <c r="D615" s="168" t="s">
        <v>339</v>
      </c>
      <c r="E615" s="157">
        <v>90009</v>
      </c>
      <c r="F615" s="158" t="str">
        <f t="shared" si="18"/>
        <v>6792</v>
      </c>
      <c r="G615" s="158" t="str">
        <f t="shared" si="19"/>
        <v>900096792</v>
      </c>
      <c r="H615" s="157" t="s">
        <v>338</v>
      </c>
    </row>
    <row r="616" spans="1:8" x14ac:dyDescent="0.3">
      <c r="A616" s="150">
        <v>1</v>
      </c>
      <c r="B616" s="151" t="s">
        <v>445</v>
      </c>
      <c r="C616" s="167" t="s">
        <v>93</v>
      </c>
      <c r="D616" s="154"/>
      <c r="E616" s="152">
        <v>90010</v>
      </c>
      <c r="F616" s="152" t="str">
        <f t="shared" si="18"/>
        <v>0001</v>
      </c>
      <c r="G616" s="152" t="str">
        <f t="shared" si="19"/>
        <v>900100001</v>
      </c>
      <c r="H616" s="153"/>
    </row>
    <row r="617" spans="1:8" x14ac:dyDescent="0.3">
      <c r="A617" s="155">
        <v>902</v>
      </c>
      <c r="B617" s="156" t="s">
        <v>1068</v>
      </c>
      <c r="C617" s="167" t="s">
        <v>93</v>
      </c>
      <c r="D617" s="160" t="s">
        <v>446</v>
      </c>
      <c r="E617" s="157">
        <v>90010</v>
      </c>
      <c r="F617" s="158" t="str">
        <f t="shared" si="18"/>
        <v>0902</v>
      </c>
      <c r="G617" s="158" t="str">
        <f t="shared" si="19"/>
        <v>900100902</v>
      </c>
      <c r="H617" s="159">
        <v>900101098</v>
      </c>
    </row>
    <row r="618" spans="1:8" x14ac:dyDescent="0.3">
      <c r="A618" s="155">
        <v>903</v>
      </c>
      <c r="B618" s="156" t="s">
        <v>1071</v>
      </c>
      <c r="C618" s="167" t="s">
        <v>93</v>
      </c>
      <c r="D618" s="160" t="s">
        <v>446</v>
      </c>
      <c r="E618" s="157">
        <v>90010</v>
      </c>
      <c r="F618" s="158" t="str">
        <f t="shared" si="18"/>
        <v>0903</v>
      </c>
      <c r="G618" s="158" t="str">
        <f t="shared" si="19"/>
        <v>900100903</v>
      </c>
      <c r="H618" s="159">
        <v>900101098</v>
      </c>
    </row>
    <row r="619" spans="1:8" x14ac:dyDescent="0.3">
      <c r="A619" s="155">
        <v>904</v>
      </c>
      <c r="B619" s="156" t="s">
        <v>1075</v>
      </c>
      <c r="C619" s="167" t="s">
        <v>93</v>
      </c>
      <c r="D619" s="160" t="s">
        <v>446</v>
      </c>
      <c r="E619" s="157">
        <v>90010</v>
      </c>
      <c r="F619" s="158" t="str">
        <f t="shared" si="18"/>
        <v>0904</v>
      </c>
      <c r="G619" s="158" t="str">
        <f t="shared" si="19"/>
        <v>900100904</v>
      </c>
      <c r="H619" s="159">
        <v>900101098</v>
      </c>
    </row>
    <row r="620" spans="1:8" x14ac:dyDescent="0.3">
      <c r="A620" s="155">
        <v>905</v>
      </c>
      <c r="B620" s="156" t="s">
        <v>1079</v>
      </c>
      <c r="C620" s="167" t="s">
        <v>93</v>
      </c>
      <c r="D620" s="160" t="s">
        <v>446</v>
      </c>
      <c r="E620" s="157">
        <v>90010</v>
      </c>
      <c r="F620" s="158" t="str">
        <f t="shared" si="18"/>
        <v>0905</v>
      </c>
      <c r="G620" s="158" t="str">
        <f t="shared" si="19"/>
        <v>900100905</v>
      </c>
      <c r="H620" s="159">
        <v>900101098</v>
      </c>
    </row>
    <row r="621" spans="1:8" x14ac:dyDescent="0.3">
      <c r="A621" s="155">
        <v>906</v>
      </c>
      <c r="B621" s="156" t="s">
        <v>1083</v>
      </c>
      <c r="C621" s="167" t="s">
        <v>93</v>
      </c>
      <c r="D621" s="160" t="s">
        <v>446</v>
      </c>
      <c r="E621" s="157">
        <v>90010</v>
      </c>
      <c r="F621" s="158" t="str">
        <f t="shared" si="18"/>
        <v>0906</v>
      </c>
      <c r="G621" s="158" t="str">
        <f t="shared" si="19"/>
        <v>900100906</v>
      </c>
      <c r="H621" s="159">
        <v>900101098</v>
      </c>
    </row>
    <row r="622" spans="1:8" x14ac:dyDescent="0.3">
      <c r="A622" s="155">
        <v>907</v>
      </c>
      <c r="B622" s="156" t="s">
        <v>1087</v>
      </c>
      <c r="C622" s="167" t="s">
        <v>93</v>
      </c>
      <c r="D622" s="160" t="s">
        <v>446</v>
      </c>
      <c r="E622" s="157">
        <v>90010</v>
      </c>
      <c r="F622" s="158" t="str">
        <f t="shared" si="18"/>
        <v>0907</v>
      </c>
      <c r="G622" s="158" t="str">
        <f t="shared" si="19"/>
        <v>900100907</v>
      </c>
      <c r="H622" s="159">
        <v>900101098</v>
      </c>
    </row>
    <row r="623" spans="1:8" x14ac:dyDescent="0.3">
      <c r="A623" s="155">
        <v>908</v>
      </c>
      <c r="B623" s="156" t="s">
        <v>652</v>
      </c>
      <c r="C623" s="167" t="s">
        <v>93</v>
      </c>
      <c r="D623" s="160" t="s">
        <v>446</v>
      </c>
      <c r="E623" s="157">
        <v>90010</v>
      </c>
      <c r="F623" s="158" t="str">
        <f t="shared" si="18"/>
        <v>0908</v>
      </c>
      <c r="G623" s="158" t="str">
        <f t="shared" si="19"/>
        <v>900100908</v>
      </c>
      <c r="H623" s="159">
        <v>900101098</v>
      </c>
    </row>
    <row r="624" spans="1:8" x14ac:dyDescent="0.3">
      <c r="A624" s="155">
        <v>910</v>
      </c>
      <c r="B624" s="156" t="s">
        <v>1092</v>
      </c>
      <c r="C624" s="167" t="s">
        <v>93</v>
      </c>
      <c r="D624" s="160" t="s">
        <v>446</v>
      </c>
      <c r="E624" s="157">
        <v>90010</v>
      </c>
      <c r="F624" s="158" t="str">
        <f t="shared" si="18"/>
        <v>0910</v>
      </c>
      <c r="G624" s="158" t="str">
        <f t="shared" si="19"/>
        <v>900100910</v>
      </c>
      <c r="H624" s="159">
        <v>900101098</v>
      </c>
    </row>
    <row r="625" spans="1:8" x14ac:dyDescent="0.3">
      <c r="A625" s="155">
        <v>911</v>
      </c>
      <c r="B625" s="156" t="s">
        <v>1094</v>
      </c>
      <c r="C625" s="167" t="s">
        <v>93</v>
      </c>
      <c r="D625" s="160" t="s">
        <v>446</v>
      </c>
      <c r="E625" s="157">
        <v>90010</v>
      </c>
      <c r="F625" s="158" t="str">
        <f t="shared" si="18"/>
        <v>0911</v>
      </c>
      <c r="G625" s="158" t="str">
        <f t="shared" si="19"/>
        <v>900100911</v>
      </c>
      <c r="H625" s="159">
        <v>900101098</v>
      </c>
    </row>
    <row r="626" spans="1:8" x14ac:dyDescent="0.3">
      <c r="A626" s="155">
        <v>912</v>
      </c>
      <c r="B626" s="156" t="s">
        <v>1098</v>
      </c>
      <c r="C626" s="167" t="s">
        <v>93</v>
      </c>
      <c r="D626" s="160" t="s">
        <v>446</v>
      </c>
      <c r="E626" s="157">
        <v>90010</v>
      </c>
      <c r="F626" s="158" t="str">
        <f t="shared" si="18"/>
        <v>0912</v>
      </c>
      <c r="G626" s="158" t="str">
        <f t="shared" si="19"/>
        <v>900100912</v>
      </c>
      <c r="H626" s="159">
        <v>900101098</v>
      </c>
    </row>
    <row r="627" spans="1:8" x14ac:dyDescent="0.3">
      <c r="A627" s="155">
        <v>914</v>
      </c>
      <c r="B627" s="156" t="s">
        <v>1101</v>
      </c>
      <c r="C627" s="167" t="s">
        <v>93</v>
      </c>
      <c r="D627" s="160" t="s">
        <v>446</v>
      </c>
      <c r="E627" s="157">
        <v>90010</v>
      </c>
      <c r="F627" s="158" t="str">
        <f t="shared" si="18"/>
        <v>0914</v>
      </c>
      <c r="G627" s="158" t="str">
        <f t="shared" si="19"/>
        <v>900100914</v>
      </c>
      <c r="H627" s="159">
        <v>900101098</v>
      </c>
    </row>
    <row r="628" spans="1:8" x14ac:dyDescent="0.3">
      <c r="A628" s="155">
        <v>915</v>
      </c>
      <c r="B628" s="156" t="s">
        <v>1104</v>
      </c>
      <c r="C628" s="167" t="s">
        <v>93</v>
      </c>
      <c r="D628" s="160" t="s">
        <v>446</v>
      </c>
      <c r="E628" s="157">
        <v>90010</v>
      </c>
      <c r="F628" s="158" t="str">
        <f t="shared" si="18"/>
        <v>0915</v>
      </c>
      <c r="G628" s="158" t="str">
        <f t="shared" si="19"/>
        <v>900100915</v>
      </c>
      <c r="H628" s="159">
        <v>900101098</v>
      </c>
    </row>
    <row r="629" spans="1:8" x14ac:dyDescent="0.3">
      <c r="A629" s="155">
        <v>916</v>
      </c>
      <c r="B629" s="156" t="s">
        <v>1107</v>
      </c>
      <c r="C629" s="167" t="s">
        <v>93</v>
      </c>
      <c r="D629" s="160" t="s">
        <v>446</v>
      </c>
      <c r="E629" s="157">
        <v>90010</v>
      </c>
      <c r="F629" s="158" t="str">
        <f t="shared" si="18"/>
        <v>0916</v>
      </c>
      <c r="G629" s="158" t="str">
        <f t="shared" si="19"/>
        <v>900100916</v>
      </c>
      <c r="H629" s="159">
        <v>900101098</v>
      </c>
    </row>
    <row r="630" spans="1:8" x14ac:dyDescent="0.3">
      <c r="A630" s="155">
        <v>917</v>
      </c>
      <c r="B630" s="156" t="s">
        <v>1111</v>
      </c>
      <c r="C630" s="167" t="s">
        <v>93</v>
      </c>
      <c r="D630" s="160" t="s">
        <v>446</v>
      </c>
      <c r="E630" s="157">
        <v>90010</v>
      </c>
      <c r="F630" s="158" t="str">
        <f t="shared" si="18"/>
        <v>0917</v>
      </c>
      <c r="G630" s="158" t="str">
        <f t="shared" si="19"/>
        <v>900100917</v>
      </c>
      <c r="H630" s="159">
        <v>900101098</v>
      </c>
    </row>
    <row r="631" spans="1:8" x14ac:dyDescent="0.3">
      <c r="A631" s="155">
        <v>918</v>
      </c>
      <c r="B631" s="156" t="s">
        <v>1115</v>
      </c>
      <c r="C631" s="167" t="s">
        <v>93</v>
      </c>
      <c r="D631" s="160" t="s">
        <v>446</v>
      </c>
      <c r="E631" s="157">
        <v>90010</v>
      </c>
      <c r="F631" s="158" t="str">
        <f t="shared" si="18"/>
        <v>0918</v>
      </c>
      <c r="G631" s="158" t="str">
        <f t="shared" si="19"/>
        <v>900100918</v>
      </c>
      <c r="H631" s="159">
        <v>900101098</v>
      </c>
    </row>
    <row r="632" spans="1:8" x14ac:dyDescent="0.3">
      <c r="A632" s="155">
        <v>919</v>
      </c>
      <c r="B632" s="156" t="s">
        <v>1118</v>
      </c>
      <c r="C632" s="167" t="s">
        <v>93</v>
      </c>
      <c r="D632" s="160" t="s">
        <v>446</v>
      </c>
      <c r="E632" s="157">
        <v>90010</v>
      </c>
      <c r="F632" s="158" t="str">
        <f t="shared" si="18"/>
        <v>0919</v>
      </c>
      <c r="G632" s="158" t="str">
        <f t="shared" si="19"/>
        <v>900100919</v>
      </c>
      <c r="H632" s="159">
        <v>900101098</v>
      </c>
    </row>
    <row r="633" spans="1:8" x14ac:dyDescent="0.3">
      <c r="A633" s="155">
        <v>921</v>
      </c>
      <c r="B633" s="156" t="s">
        <v>447</v>
      </c>
      <c r="C633" s="167" t="s">
        <v>93</v>
      </c>
      <c r="D633" s="160" t="s">
        <v>446</v>
      </c>
      <c r="E633" s="157">
        <v>90010</v>
      </c>
      <c r="F633" s="158" t="str">
        <f t="shared" si="18"/>
        <v>0921</v>
      </c>
      <c r="G633" s="158" t="str">
        <f t="shared" si="19"/>
        <v>900100921</v>
      </c>
      <c r="H633" s="159">
        <v>900101098</v>
      </c>
    </row>
    <row r="634" spans="1:8" x14ac:dyDescent="0.3">
      <c r="A634" s="155">
        <v>922</v>
      </c>
      <c r="B634" s="156" t="s">
        <v>448</v>
      </c>
      <c r="C634" s="167" t="s">
        <v>93</v>
      </c>
      <c r="D634" s="160" t="s">
        <v>446</v>
      </c>
      <c r="E634" s="157">
        <v>90010</v>
      </c>
      <c r="F634" s="158" t="str">
        <f t="shared" si="18"/>
        <v>0922</v>
      </c>
      <c r="G634" s="158" t="str">
        <f t="shared" si="19"/>
        <v>900100922</v>
      </c>
      <c r="H634" s="159">
        <v>900101098</v>
      </c>
    </row>
    <row r="635" spans="1:8" x14ac:dyDescent="0.3">
      <c r="A635" s="155">
        <v>1002</v>
      </c>
      <c r="B635" s="156" t="s">
        <v>449</v>
      </c>
      <c r="C635" s="167" t="s">
        <v>93</v>
      </c>
      <c r="D635" s="160" t="s">
        <v>446</v>
      </c>
      <c r="E635" s="157">
        <v>90010</v>
      </c>
      <c r="F635" s="158" t="str">
        <f t="shared" si="18"/>
        <v>1002</v>
      </c>
      <c r="G635" s="158" t="str">
        <f t="shared" si="19"/>
        <v>900101002</v>
      </c>
      <c r="H635" s="159" t="s">
        <v>450</v>
      </c>
    </row>
    <row r="636" spans="1:8" x14ac:dyDescent="0.3">
      <c r="A636" s="155">
        <v>1003</v>
      </c>
      <c r="B636" s="161" t="s">
        <v>451</v>
      </c>
      <c r="C636" s="167" t="s">
        <v>93</v>
      </c>
      <c r="D636" s="162" t="s">
        <v>446</v>
      </c>
      <c r="E636" s="158">
        <v>90010</v>
      </c>
      <c r="F636" s="158" t="str">
        <f t="shared" si="18"/>
        <v>1003</v>
      </c>
      <c r="G636" s="158" t="str">
        <f t="shared" si="19"/>
        <v>900101003</v>
      </c>
      <c r="H636" s="155" t="s">
        <v>450</v>
      </c>
    </row>
    <row r="637" spans="1:8" x14ac:dyDescent="0.3">
      <c r="A637" s="155">
        <v>1004</v>
      </c>
      <c r="B637" s="156" t="s">
        <v>452</v>
      </c>
      <c r="C637" s="167" t="s">
        <v>93</v>
      </c>
      <c r="D637" s="160" t="s">
        <v>446</v>
      </c>
      <c r="E637" s="157">
        <v>90010</v>
      </c>
      <c r="F637" s="158" t="str">
        <f t="shared" si="18"/>
        <v>1004</v>
      </c>
      <c r="G637" s="158" t="str">
        <f t="shared" si="19"/>
        <v>900101004</v>
      </c>
      <c r="H637" s="159" t="s">
        <v>450</v>
      </c>
    </row>
    <row r="638" spans="1:8" x14ac:dyDescent="0.3">
      <c r="A638" s="155">
        <v>1005</v>
      </c>
      <c r="B638" s="156" t="s">
        <v>453</v>
      </c>
      <c r="C638" s="167" t="s">
        <v>93</v>
      </c>
      <c r="D638" s="160" t="s">
        <v>446</v>
      </c>
      <c r="E638" s="157">
        <v>90010</v>
      </c>
      <c r="F638" s="158" t="str">
        <f t="shared" si="18"/>
        <v>1005</v>
      </c>
      <c r="G638" s="158" t="str">
        <f t="shared" si="19"/>
        <v>900101005</v>
      </c>
      <c r="H638" s="159" t="s">
        <v>450</v>
      </c>
    </row>
    <row r="639" spans="1:8" x14ac:dyDescent="0.3">
      <c r="A639" s="155">
        <v>1006</v>
      </c>
      <c r="B639" s="156" t="s">
        <v>454</v>
      </c>
      <c r="C639" s="167" t="s">
        <v>93</v>
      </c>
      <c r="D639" s="160" t="s">
        <v>446</v>
      </c>
      <c r="E639" s="157">
        <v>90010</v>
      </c>
      <c r="F639" s="158" t="str">
        <f t="shared" si="18"/>
        <v>1006</v>
      </c>
      <c r="G639" s="158" t="str">
        <f t="shared" si="19"/>
        <v>900101006</v>
      </c>
      <c r="H639" s="159" t="s">
        <v>450</v>
      </c>
    </row>
    <row r="640" spans="1:8" x14ac:dyDescent="0.3">
      <c r="A640" s="155">
        <v>1007</v>
      </c>
      <c r="B640" s="156" t="s">
        <v>455</v>
      </c>
      <c r="C640" s="167" t="s">
        <v>93</v>
      </c>
      <c r="D640" s="160" t="s">
        <v>446</v>
      </c>
      <c r="E640" s="157">
        <v>90010</v>
      </c>
      <c r="F640" s="158" t="str">
        <f t="shared" si="18"/>
        <v>1007</v>
      </c>
      <c r="G640" s="158" t="str">
        <f t="shared" si="19"/>
        <v>900101007</v>
      </c>
      <c r="H640" s="159" t="s">
        <v>450</v>
      </c>
    </row>
    <row r="641" spans="1:8" x14ac:dyDescent="0.3">
      <c r="A641" s="155">
        <v>1008</v>
      </c>
      <c r="B641" s="156" t="s">
        <v>456</v>
      </c>
      <c r="C641" s="167" t="s">
        <v>93</v>
      </c>
      <c r="D641" s="160" t="s">
        <v>446</v>
      </c>
      <c r="E641" s="157">
        <v>90010</v>
      </c>
      <c r="F641" s="158" t="str">
        <f t="shared" si="18"/>
        <v>1008</v>
      </c>
      <c r="G641" s="158" t="str">
        <f t="shared" si="19"/>
        <v>900101008</v>
      </c>
      <c r="H641" s="159" t="s">
        <v>450</v>
      </c>
    </row>
    <row r="642" spans="1:8" x14ac:dyDescent="0.3">
      <c r="A642" s="155">
        <v>1010</v>
      </c>
      <c r="B642" s="156" t="s">
        <v>457</v>
      </c>
      <c r="C642" s="167" t="s">
        <v>93</v>
      </c>
      <c r="D642" s="160" t="s">
        <v>446</v>
      </c>
      <c r="E642" s="157">
        <v>90010</v>
      </c>
      <c r="F642" s="158" t="str">
        <f t="shared" ref="F642:F705" si="20">IF(LEN($A642)&lt;=4,LEFT(TEXT($A642,"0000"),4),LEFT(TEXT($A642,"000000"),4))</f>
        <v>1010</v>
      </c>
      <c r="G642" s="158" t="str">
        <f t="shared" si="19"/>
        <v>900101010</v>
      </c>
      <c r="H642" s="159" t="s">
        <v>450</v>
      </c>
    </row>
    <row r="643" spans="1:8" x14ac:dyDescent="0.3">
      <c r="A643" s="155">
        <v>1011</v>
      </c>
      <c r="B643" s="156" t="s">
        <v>458</v>
      </c>
      <c r="C643" s="167" t="s">
        <v>93</v>
      </c>
      <c r="D643" s="160" t="s">
        <v>446</v>
      </c>
      <c r="E643" s="157">
        <v>90010</v>
      </c>
      <c r="F643" s="158" t="str">
        <f t="shared" si="20"/>
        <v>1011</v>
      </c>
      <c r="G643" s="158" t="str">
        <f t="shared" si="19"/>
        <v>900101011</v>
      </c>
      <c r="H643" s="159" t="s">
        <v>450</v>
      </c>
    </row>
    <row r="644" spans="1:8" x14ac:dyDescent="0.3">
      <c r="A644" s="155">
        <v>1012</v>
      </c>
      <c r="B644" s="156" t="s">
        <v>459</v>
      </c>
      <c r="C644" s="167" t="s">
        <v>93</v>
      </c>
      <c r="D644" s="160" t="s">
        <v>446</v>
      </c>
      <c r="E644" s="157">
        <v>90010</v>
      </c>
      <c r="F644" s="158" t="str">
        <f t="shared" si="20"/>
        <v>1012</v>
      </c>
      <c r="G644" s="158" t="str">
        <f t="shared" ref="G644:G707" si="21">$E644&amp;$F644</f>
        <v>900101012</v>
      </c>
      <c r="H644" s="159" t="s">
        <v>450</v>
      </c>
    </row>
    <row r="645" spans="1:8" x14ac:dyDescent="0.3">
      <c r="A645" s="155">
        <v>1013</v>
      </c>
      <c r="B645" s="156" t="s">
        <v>460</v>
      </c>
      <c r="C645" s="167" t="s">
        <v>93</v>
      </c>
      <c r="D645" s="160" t="s">
        <v>446</v>
      </c>
      <c r="E645" s="157">
        <v>90010</v>
      </c>
      <c r="F645" s="158" t="str">
        <f t="shared" si="20"/>
        <v>1013</v>
      </c>
      <c r="G645" s="158" t="str">
        <f t="shared" si="21"/>
        <v>900101013</v>
      </c>
      <c r="H645" s="159" t="s">
        <v>450</v>
      </c>
    </row>
    <row r="646" spans="1:8" x14ac:dyDescent="0.3">
      <c r="A646" s="155">
        <v>1014</v>
      </c>
      <c r="B646" s="156" t="s">
        <v>461</v>
      </c>
      <c r="C646" s="167" t="s">
        <v>93</v>
      </c>
      <c r="D646" s="160" t="s">
        <v>446</v>
      </c>
      <c r="E646" s="157">
        <v>90010</v>
      </c>
      <c r="F646" s="158" t="str">
        <f t="shared" si="20"/>
        <v>1014</v>
      </c>
      <c r="G646" s="158" t="str">
        <f t="shared" si="21"/>
        <v>900101014</v>
      </c>
      <c r="H646" s="159" t="s">
        <v>450</v>
      </c>
    </row>
    <row r="647" spans="1:8" x14ac:dyDescent="0.3">
      <c r="A647" s="155">
        <v>1015</v>
      </c>
      <c r="B647" s="156" t="s">
        <v>1140</v>
      </c>
      <c r="C647" s="167" t="s">
        <v>93</v>
      </c>
      <c r="D647" s="160" t="s">
        <v>446</v>
      </c>
      <c r="E647" s="157">
        <v>90010</v>
      </c>
      <c r="F647" s="158" t="str">
        <f t="shared" si="20"/>
        <v>1015</v>
      </c>
      <c r="G647" s="158" t="str">
        <f t="shared" si="21"/>
        <v>900101015</v>
      </c>
      <c r="H647" s="159" t="s">
        <v>450</v>
      </c>
    </row>
    <row r="648" spans="1:8" x14ac:dyDescent="0.3">
      <c r="A648" s="155">
        <v>1016</v>
      </c>
      <c r="B648" s="156" t="s">
        <v>462</v>
      </c>
      <c r="C648" s="167" t="s">
        <v>93</v>
      </c>
      <c r="D648" s="160" t="s">
        <v>446</v>
      </c>
      <c r="E648" s="157">
        <v>90010</v>
      </c>
      <c r="F648" s="158" t="str">
        <f t="shared" si="20"/>
        <v>1016</v>
      </c>
      <c r="G648" s="158" t="str">
        <f t="shared" si="21"/>
        <v>900101016</v>
      </c>
      <c r="H648" s="159" t="s">
        <v>450</v>
      </c>
    </row>
    <row r="649" spans="1:8" x14ac:dyDescent="0.3">
      <c r="A649" s="155">
        <v>1018</v>
      </c>
      <c r="B649" s="156" t="s">
        <v>463</v>
      </c>
      <c r="C649" s="167" t="s">
        <v>93</v>
      </c>
      <c r="D649" s="160" t="s">
        <v>446</v>
      </c>
      <c r="E649" s="157">
        <v>90010</v>
      </c>
      <c r="F649" s="158" t="str">
        <f t="shared" si="20"/>
        <v>1018</v>
      </c>
      <c r="G649" s="158" t="str">
        <f t="shared" si="21"/>
        <v>900101018</v>
      </c>
      <c r="H649" s="159" t="s">
        <v>450</v>
      </c>
    </row>
    <row r="650" spans="1:8" x14ac:dyDescent="0.3">
      <c r="A650" s="155">
        <v>1019</v>
      </c>
      <c r="B650" s="156" t="s">
        <v>464</v>
      </c>
      <c r="C650" s="167" t="s">
        <v>93</v>
      </c>
      <c r="D650" s="160" t="s">
        <v>446</v>
      </c>
      <c r="E650" s="157">
        <v>90010</v>
      </c>
      <c r="F650" s="158" t="str">
        <f t="shared" si="20"/>
        <v>1019</v>
      </c>
      <c r="G650" s="158" t="str">
        <f t="shared" si="21"/>
        <v>900101019</v>
      </c>
      <c r="H650" s="159" t="s">
        <v>450</v>
      </c>
    </row>
    <row r="651" spans="1:8" x14ac:dyDescent="0.3">
      <c r="A651" s="155">
        <v>1020</v>
      </c>
      <c r="B651" s="156" t="s">
        <v>1145</v>
      </c>
      <c r="C651" s="167" t="s">
        <v>93</v>
      </c>
      <c r="D651" s="160" t="s">
        <v>446</v>
      </c>
      <c r="E651" s="157">
        <v>90010</v>
      </c>
      <c r="F651" s="158" t="str">
        <f t="shared" si="20"/>
        <v>1020</v>
      </c>
      <c r="G651" s="158" t="str">
        <f t="shared" si="21"/>
        <v>900101020</v>
      </c>
      <c r="H651" s="159" t="s">
        <v>450</v>
      </c>
    </row>
    <row r="652" spans="1:8" x14ac:dyDescent="0.3">
      <c r="A652" s="155">
        <v>1024</v>
      </c>
      <c r="B652" s="164" t="s">
        <v>1146</v>
      </c>
      <c r="C652" s="167" t="s">
        <v>93</v>
      </c>
      <c r="D652" s="160" t="s">
        <v>446</v>
      </c>
      <c r="E652" s="157">
        <v>90010</v>
      </c>
      <c r="F652" s="158" t="str">
        <f t="shared" si="20"/>
        <v>1024</v>
      </c>
      <c r="G652" s="158" t="str">
        <f t="shared" si="21"/>
        <v>900101024</v>
      </c>
      <c r="H652" s="159" t="s">
        <v>450</v>
      </c>
    </row>
    <row r="653" spans="1:8" x14ac:dyDescent="0.3">
      <c r="A653" s="155">
        <v>1025</v>
      </c>
      <c r="B653" s="164" t="s">
        <v>465</v>
      </c>
      <c r="C653" s="167" t="s">
        <v>93</v>
      </c>
      <c r="D653" s="160" t="s">
        <v>446</v>
      </c>
      <c r="E653" s="157">
        <v>90010</v>
      </c>
      <c r="F653" s="158" t="str">
        <f t="shared" si="20"/>
        <v>1025</v>
      </c>
      <c r="G653" s="158" t="str">
        <f t="shared" si="21"/>
        <v>900101025</v>
      </c>
      <c r="H653" s="157" t="s">
        <v>450</v>
      </c>
    </row>
    <row r="654" spans="1:8" x14ac:dyDescent="0.3">
      <c r="A654" s="155">
        <v>1098</v>
      </c>
      <c r="B654" s="161" t="s">
        <v>446</v>
      </c>
      <c r="C654" s="167" t="s">
        <v>93</v>
      </c>
      <c r="D654" s="162" t="s">
        <v>446</v>
      </c>
      <c r="E654" s="158">
        <v>90010</v>
      </c>
      <c r="F654" s="158" t="str">
        <f t="shared" si="20"/>
        <v>1098</v>
      </c>
      <c r="G654" s="158" t="str">
        <f t="shared" si="21"/>
        <v>900101098</v>
      </c>
      <c r="H654" s="158" t="s">
        <v>450</v>
      </c>
    </row>
    <row r="655" spans="1:8" x14ac:dyDescent="0.3">
      <c r="A655" s="155">
        <v>1303</v>
      </c>
      <c r="B655" s="156" t="s">
        <v>466</v>
      </c>
      <c r="C655" s="167" t="s">
        <v>93</v>
      </c>
      <c r="D655" s="160" t="s">
        <v>468</v>
      </c>
      <c r="E655" s="157">
        <v>90010</v>
      </c>
      <c r="F655" s="158" t="str">
        <f t="shared" si="20"/>
        <v>1303</v>
      </c>
      <c r="G655" s="158" t="str">
        <f t="shared" si="21"/>
        <v>900101303</v>
      </c>
      <c r="H655" s="157" t="s">
        <v>467</v>
      </c>
    </row>
    <row r="656" spans="1:8" x14ac:dyDescent="0.3">
      <c r="A656" s="155">
        <v>1304</v>
      </c>
      <c r="B656" s="156" t="s">
        <v>1072</v>
      </c>
      <c r="C656" s="167" t="s">
        <v>93</v>
      </c>
      <c r="D656" s="160" t="s">
        <v>468</v>
      </c>
      <c r="E656" s="157">
        <v>90010</v>
      </c>
      <c r="F656" s="158" t="str">
        <f t="shared" si="20"/>
        <v>1304</v>
      </c>
      <c r="G656" s="158" t="str">
        <f t="shared" si="21"/>
        <v>900101304</v>
      </c>
      <c r="H656" s="157" t="s">
        <v>467</v>
      </c>
    </row>
    <row r="657" spans="1:8" x14ac:dyDescent="0.3">
      <c r="A657" s="155">
        <v>1305</v>
      </c>
      <c r="B657" s="156" t="s">
        <v>1076</v>
      </c>
      <c r="C657" s="167" t="s">
        <v>93</v>
      </c>
      <c r="D657" s="160" t="s">
        <v>468</v>
      </c>
      <c r="E657" s="157">
        <v>90010</v>
      </c>
      <c r="F657" s="158" t="str">
        <f t="shared" si="20"/>
        <v>1305</v>
      </c>
      <c r="G657" s="158" t="str">
        <f t="shared" si="21"/>
        <v>900101305</v>
      </c>
      <c r="H657" s="157" t="s">
        <v>467</v>
      </c>
    </row>
    <row r="658" spans="1:8" x14ac:dyDescent="0.3">
      <c r="A658" s="155">
        <v>1306</v>
      </c>
      <c r="B658" s="156" t="s">
        <v>1080</v>
      </c>
      <c r="C658" s="167" t="s">
        <v>93</v>
      </c>
      <c r="D658" s="160" t="s">
        <v>468</v>
      </c>
      <c r="E658" s="157">
        <v>90010</v>
      </c>
      <c r="F658" s="158" t="str">
        <f t="shared" si="20"/>
        <v>1306</v>
      </c>
      <c r="G658" s="158" t="str">
        <f t="shared" si="21"/>
        <v>900101306</v>
      </c>
      <c r="H658" s="157" t="s">
        <v>467</v>
      </c>
    </row>
    <row r="659" spans="1:8" x14ac:dyDescent="0.3">
      <c r="A659" s="155">
        <v>1307</v>
      </c>
      <c r="B659" s="156" t="s">
        <v>1084</v>
      </c>
      <c r="C659" s="167" t="s">
        <v>93</v>
      </c>
      <c r="D659" s="160" t="s">
        <v>468</v>
      </c>
      <c r="E659" s="157">
        <v>90010</v>
      </c>
      <c r="F659" s="158" t="str">
        <f t="shared" si="20"/>
        <v>1307</v>
      </c>
      <c r="G659" s="158" t="str">
        <f t="shared" si="21"/>
        <v>900101307</v>
      </c>
      <c r="H659" s="157" t="s">
        <v>467</v>
      </c>
    </row>
    <row r="660" spans="1:8" x14ac:dyDescent="0.3">
      <c r="A660" s="155">
        <v>1312</v>
      </c>
      <c r="B660" s="156" t="s">
        <v>469</v>
      </c>
      <c r="C660" s="167" t="s">
        <v>93</v>
      </c>
      <c r="D660" s="160" t="s">
        <v>468</v>
      </c>
      <c r="E660" s="157">
        <v>90010</v>
      </c>
      <c r="F660" s="158" t="str">
        <f t="shared" si="20"/>
        <v>1312</v>
      </c>
      <c r="G660" s="158" t="str">
        <f t="shared" si="21"/>
        <v>900101312</v>
      </c>
      <c r="H660" s="157" t="s">
        <v>467</v>
      </c>
    </row>
    <row r="661" spans="1:8" x14ac:dyDescent="0.3">
      <c r="A661" s="155">
        <v>1313</v>
      </c>
      <c r="B661" s="156" t="s">
        <v>470</v>
      </c>
      <c r="C661" s="167" t="s">
        <v>93</v>
      </c>
      <c r="D661" s="160" t="s">
        <v>468</v>
      </c>
      <c r="E661" s="157">
        <v>90010</v>
      </c>
      <c r="F661" s="158" t="str">
        <f t="shared" si="20"/>
        <v>1313</v>
      </c>
      <c r="G661" s="158" t="str">
        <f t="shared" si="21"/>
        <v>900101313</v>
      </c>
      <c r="H661" s="157" t="s">
        <v>467</v>
      </c>
    </row>
    <row r="662" spans="1:8" x14ac:dyDescent="0.3">
      <c r="A662" s="155">
        <v>1314</v>
      </c>
      <c r="B662" s="156" t="s">
        <v>471</v>
      </c>
      <c r="C662" s="167" t="s">
        <v>93</v>
      </c>
      <c r="D662" s="160" t="s">
        <v>468</v>
      </c>
      <c r="E662" s="157">
        <v>90010</v>
      </c>
      <c r="F662" s="158" t="str">
        <f t="shared" si="20"/>
        <v>1314</v>
      </c>
      <c r="G662" s="158" t="str">
        <f t="shared" si="21"/>
        <v>900101314</v>
      </c>
      <c r="H662" s="157" t="s">
        <v>467</v>
      </c>
    </row>
    <row r="663" spans="1:8" x14ac:dyDescent="0.3">
      <c r="A663" s="155">
        <v>1315</v>
      </c>
      <c r="B663" s="156" t="s">
        <v>1095</v>
      </c>
      <c r="C663" s="167" t="s">
        <v>93</v>
      </c>
      <c r="D663" s="160" t="s">
        <v>468</v>
      </c>
      <c r="E663" s="157">
        <v>90010</v>
      </c>
      <c r="F663" s="158" t="str">
        <f t="shared" si="20"/>
        <v>1315</v>
      </c>
      <c r="G663" s="158" t="str">
        <f t="shared" si="21"/>
        <v>900101315</v>
      </c>
      <c r="H663" s="157" t="s">
        <v>467</v>
      </c>
    </row>
    <row r="664" spans="1:8" x14ac:dyDescent="0.3">
      <c r="A664" s="155">
        <v>1316</v>
      </c>
      <c r="B664" s="156" t="s">
        <v>472</v>
      </c>
      <c r="C664" s="167" t="s">
        <v>93</v>
      </c>
      <c r="D664" s="160" t="s">
        <v>468</v>
      </c>
      <c r="E664" s="157">
        <v>90010</v>
      </c>
      <c r="F664" s="158" t="str">
        <f t="shared" si="20"/>
        <v>1316</v>
      </c>
      <c r="G664" s="158" t="str">
        <f t="shared" si="21"/>
        <v>900101316</v>
      </c>
      <c r="H664" s="157" t="s">
        <v>467</v>
      </c>
    </row>
    <row r="665" spans="1:8" x14ac:dyDescent="0.3">
      <c r="A665" s="155">
        <v>1317</v>
      </c>
      <c r="B665" s="156" t="s">
        <v>473</v>
      </c>
      <c r="C665" s="167" t="s">
        <v>93</v>
      </c>
      <c r="D665" s="160" t="s">
        <v>468</v>
      </c>
      <c r="E665" s="157">
        <v>90010</v>
      </c>
      <c r="F665" s="158" t="str">
        <f t="shared" si="20"/>
        <v>1317</v>
      </c>
      <c r="G665" s="158" t="str">
        <f t="shared" si="21"/>
        <v>900101317</v>
      </c>
      <c r="H665" s="157" t="s">
        <v>467</v>
      </c>
    </row>
    <row r="666" spans="1:8" x14ac:dyDescent="0.3">
      <c r="A666" s="155">
        <v>1322</v>
      </c>
      <c r="B666" s="156" t="s">
        <v>474</v>
      </c>
      <c r="C666" s="167" t="s">
        <v>93</v>
      </c>
      <c r="D666" s="160" t="s">
        <v>468</v>
      </c>
      <c r="E666" s="157">
        <v>90010</v>
      </c>
      <c r="F666" s="158" t="str">
        <f t="shared" si="20"/>
        <v>1322</v>
      </c>
      <c r="G666" s="158" t="str">
        <f t="shared" si="21"/>
        <v>900101322</v>
      </c>
      <c r="H666" s="157" t="s">
        <v>467</v>
      </c>
    </row>
    <row r="667" spans="1:8" x14ac:dyDescent="0.3">
      <c r="A667" s="155">
        <v>1398</v>
      </c>
      <c r="B667" s="156" t="s">
        <v>468</v>
      </c>
      <c r="C667" s="167" t="s">
        <v>93</v>
      </c>
      <c r="D667" s="160" t="s">
        <v>468</v>
      </c>
      <c r="E667" s="157">
        <v>90010</v>
      </c>
      <c r="F667" s="158" t="str">
        <f t="shared" si="20"/>
        <v>1398</v>
      </c>
      <c r="G667" s="158" t="str">
        <f t="shared" si="21"/>
        <v>900101398</v>
      </c>
      <c r="H667" s="157" t="s">
        <v>467</v>
      </c>
    </row>
    <row r="668" spans="1:8" x14ac:dyDescent="0.3">
      <c r="A668" s="155">
        <v>1402</v>
      </c>
      <c r="B668" s="156" t="s">
        <v>1069</v>
      </c>
      <c r="C668" s="167" t="s">
        <v>93</v>
      </c>
      <c r="D668" s="160" t="s">
        <v>476</v>
      </c>
      <c r="E668" s="157">
        <v>90010</v>
      </c>
      <c r="F668" s="158" t="str">
        <f t="shared" si="20"/>
        <v>1402</v>
      </c>
      <c r="G668" s="158" t="str">
        <f t="shared" si="21"/>
        <v>900101402</v>
      </c>
      <c r="H668" s="157" t="s">
        <v>475</v>
      </c>
    </row>
    <row r="669" spans="1:8" x14ac:dyDescent="0.3">
      <c r="A669" s="155">
        <v>1403</v>
      </c>
      <c r="B669" s="156" t="s">
        <v>1073</v>
      </c>
      <c r="C669" s="167" t="s">
        <v>93</v>
      </c>
      <c r="D669" s="160" t="s">
        <v>476</v>
      </c>
      <c r="E669" s="157">
        <v>90010</v>
      </c>
      <c r="F669" s="158" t="str">
        <f t="shared" si="20"/>
        <v>1403</v>
      </c>
      <c r="G669" s="158" t="str">
        <f t="shared" si="21"/>
        <v>900101403</v>
      </c>
      <c r="H669" s="157" t="s">
        <v>475</v>
      </c>
    </row>
    <row r="670" spans="1:8" x14ac:dyDescent="0.3">
      <c r="A670" s="155">
        <v>1405</v>
      </c>
      <c r="B670" s="156" t="s">
        <v>1077</v>
      </c>
      <c r="C670" s="167" t="s">
        <v>93</v>
      </c>
      <c r="D670" s="160" t="s">
        <v>476</v>
      </c>
      <c r="E670" s="157">
        <v>90010</v>
      </c>
      <c r="F670" s="158" t="str">
        <f t="shared" si="20"/>
        <v>1405</v>
      </c>
      <c r="G670" s="158" t="str">
        <f t="shared" si="21"/>
        <v>900101405</v>
      </c>
      <c r="H670" s="157" t="s">
        <v>475</v>
      </c>
    </row>
    <row r="671" spans="1:8" x14ac:dyDescent="0.3">
      <c r="A671" s="155">
        <v>1406</v>
      </c>
      <c r="B671" s="156" t="s">
        <v>1081</v>
      </c>
      <c r="C671" s="167" t="s">
        <v>93</v>
      </c>
      <c r="D671" s="160" t="s">
        <v>476</v>
      </c>
      <c r="E671" s="157">
        <v>90010</v>
      </c>
      <c r="F671" s="158" t="str">
        <f t="shared" si="20"/>
        <v>1406</v>
      </c>
      <c r="G671" s="158" t="str">
        <f t="shared" si="21"/>
        <v>900101406</v>
      </c>
      <c r="H671" s="157" t="s">
        <v>475</v>
      </c>
    </row>
    <row r="672" spans="1:8" x14ac:dyDescent="0.3">
      <c r="A672" s="155">
        <v>1407</v>
      </c>
      <c r="B672" s="156" t="s">
        <v>1085</v>
      </c>
      <c r="C672" s="167" t="s">
        <v>93</v>
      </c>
      <c r="D672" s="160" t="s">
        <v>476</v>
      </c>
      <c r="E672" s="157">
        <v>90010</v>
      </c>
      <c r="F672" s="158" t="str">
        <f t="shared" si="20"/>
        <v>1407</v>
      </c>
      <c r="G672" s="158" t="str">
        <f t="shared" si="21"/>
        <v>900101407</v>
      </c>
      <c r="H672" s="157" t="s">
        <v>475</v>
      </c>
    </row>
    <row r="673" spans="1:8" x14ac:dyDescent="0.3">
      <c r="A673" s="155">
        <v>1408</v>
      </c>
      <c r="B673" s="156" t="s">
        <v>1088</v>
      </c>
      <c r="C673" s="167" t="s">
        <v>93</v>
      </c>
      <c r="D673" s="160" t="s">
        <v>476</v>
      </c>
      <c r="E673" s="157">
        <v>90010</v>
      </c>
      <c r="F673" s="158" t="str">
        <f t="shared" si="20"/>
        <v>1408</v>
      </c>
      <c r="G673" s="158" t="str">
        <f t="shared" si="21"/>
        <v>900101408</v>
      </c>
      <c r="H673" s="157" t="s">
        <v>475</v>
      </c>
    </row>
    <row r="674" spans="1:8" x14ac:dyDescent="0.3">
      <c r="A674" s="155">
        <v>1409</v>
      </c>
      <c r="B674" s="156" t="s">
        <v>1090</v>
      </c>
      <c r="C674" s="167" t="s">
        <v>93</v>
      </c>
      <c r="D674" s="160" t="s">
        <v>476</v>
      </c>
      <c r="E674" s="157">
        <v>90010</v>
      </c>
      <c r="F674" s="158" t="str">
        <f t="shared" si="20"/>
        <v>1409</v>
      </c>
      <c r="G674" s="158" t="str">
        <f t="shared" si="21"/>
        <v>900101409</v>
      </c>
      <c r="H674" s="157" t="s">
        <v>475</v>
      </c>
    </row>
    <row r="675" spans="1:8" x14ac:dyDescent="0.3">
      <c r="A675" s="155">
        <v>1411</v>
      </c>
      <c r="B675" s="156" t="s">
        <v>477</v>
      </c>
      <c r="C675" s="167" t="s">
        <v>93</v>
      </c>
      <c r="D675" s="160" t="s">
        <v>476</v>
      </c>
      <c r="E675" s="157">
        <v>90010</v>
      </c>
      <c r="F675" s="158" t="str">
        <f t="shared" si="20"/>
        <v>1411</v>
      </c>
      <c r="G675" s="158" t="str">
        <f t="shared" si="21"/>
        <v>900101411</v>
      </c>
      <c r="H675" s="157" t="s">
        <v>475</v>
      </c>
    </row>
    <row r="676" spans="1:8" x14ac:dyDescent="0.3">
      <c r="A676" s="155">
        <v>1412</v>
      </c>
      <c r="B676" s="156" t="s">
        <v>1096</v>
      </c>
      <c r="C676" s="167" t="s">
        <v>93</v>
      </c>
      <c r="D676" s="171" t="s">
        <v>476</v>
      </c>
      <c r="E676" s="157">
        <v>90010</v>
      </c>
      <c r="F676" s="158" t="str">
        <f t="shared" si="20"/>
        <v>1412</v>
      </c>
      <c r="G676" s="158" t="str">
        <f t="shared" si="21"/>
        <v>900101412</v>
      </c>
      <c r="H676" s="157" t="s">
        <v>475</v>
      </c>
    </row>
    <row r="677" spans="1:8" x14ac:dyDescent="0.3">
      <c r="A677" s="155">
        <v>1413</v>
      </c>
      <c r="B677" s="156" t="s">
        <v>1099</v>
      </c>
      <c r="C677" s="167" t="s">
        <v>93</v>
      </c>
      <c r="D677" s="171" t="s">
        <v>476</v>
      </c>
      <c r="E677" s="157">
        <v>90010</v>
      </c>
      <c r="F677" s="158" t="str">
        <f t="shared" si="20"/>
        <v>1413</v>
      </c>
      <c r="G677" s="158" t="str">
        <f t="shared" si="21"/>
        <v>900101413</v>
      </c>
      <c r="H677" s="157" t="s">
        <v>475</v>
      </c>
    </row>
    <row r="678" spans="1:8" x14ac:dyDescent="0.3">
      <c r="A678" s="155">
        <v>1415</v>
      </c>
      <c r="B678" s="156" t="s">
        <v>1102</v>
      </c>
      <c r="C678" s="167" t="s">
        <v>93</v>
      </c>
      <c r="D678" s="171" t="s">
        <v>476</v>
      </c>
      <c r="E678" s="157">
        <v>90010</v>
      </c>
      <c r="F678" s="158" t="str">
        <f t="shared" si="20"/>
        <v>1415</v>
      </c>
      <c r="G678" s="158" t="str">
        <f t="shared" si="21"/>
        <v>900101415</v>
      </c>
      <c r="H678" s="157" t="s">
        <v>475</v>
      </c>
    </row>
    <row r="679" spans="1:8" x14ac:dyDescent="0.3">
      <c r="A679" s="155">
        <v>1417</v>
      </c>
      <c r="B679" s="156" t="s">
        <v>1105</v>
      </c>
      <c r="C679" s="167" t="s">
        <v>93</v>
      </c>
      <c r="D679" s="171" t="s">
        <v>476</v>
      </c>
      <c r="E679" s="157">
        <v>90010</v>
      </c>
      <c r="F679" s="158" t="str">
        <f t="shared" si="20"/>
        <v>1417</v>
      </c>
      <c r="G679" s="158" t="str">
        <f t="shared" si="21"/>
        <v>900101417</v>
      </c>
      <c r="H679" s="157" t="s">
        <v>475</v>
      </c>
    </row>
    <row r="680" spans="1:8" x14ac:dyDescent="0.3">
      <c r="A680" s="155">
        <v>1419</v>
      </c>
      <c r="B680" s="161" t="s">
        <v>1109</v>
      </c>
      <c r="C680" s="167" t="s">
        <v>93</v>
      </c>
      <c r="D680" s="172" t="s">
        <v>476</v>
      </c>
      <c r="E680" s="158">
        <v>90010</v>
      </c>
      <c r="F680" s="158" t="str">
        <f t="shared" si="20"/>
        <v>1419</v>
      </c>
      <c r="G680" s="158" t="str">
        <f t="shared" si="21"/>
        <v>900101419</v>
      </c>
      <c r="H680" s="158" t="s">
        <v>475</v>
      </c>
    </row>
    <row r="681" spans="1:8" x14ac:dyDescent="0.3">
      <c r="A681" s="155">
        <v>1420</v>
      </c>
      <c r="B681" s="156" t="s">
        <v>1113</v>
      </c>
      <c r="C681" s="167" t="s">
        <v>93</v>
      </c>
      <c r="D681" s="171" t="s">
        <v>476</v>
      </c>
      <c r="E681" s="157">
        <v>90010</v>
      </c>
      <c r="F681" s="158" t="str">
        <f t="shared" si="20"/>
        <v>1420</v>
      </c>
      <c r="G681" s="158" t="str">
        <f t="shared" si="21"/>
        <v>900101420</v>
      </c>
      <c r="H681" s="157" t="s">
        <v>475</v>
      </c>
    </row>
    <row r="682" spans="1:8" x14ac:dyDescent="0.3">
      <c r="A682" s="155">
        <v>1421</v>
      </c>
      <c r="B682" s="156" t="s">
        <v>374</v>
      </c>
      <c r="C682" s="167" t="s">
        <v>93</v>
      </c>
      <c r="D682" s="171" t="s">
        <v>476</v>
      </c>
      <c r="E682" s="157">
        <v>90010</v>
      </c>
      <c r="F682" s="158" t="str">
        <f t="shared" si="20"/>
        <v>1421</v>
      </c>
      <c r="G682" s="158" t="str">
        <f t="shared" si="21"/>
        <v>900101421</v>
      </c>
      <c r="H682" s="157" t="s">
        <v>475</v>
      </c>
    </row>
    <row r="683" spans="1:8" x14ac:dyDescent="0.3">
      <c r="A683" s="155">
        <v>1422</v>
      </c>
      <c r="B683" s="156" t="s">
        <v>1119</v>
      </c>
      <c r="C683" s="167" t="s">
        <v>93</v>
      </c>
      <c r="D683" s="171" t="s">
        <v>476</v>
      </c>
      <c r="E683" s="157">
        <v>90010</v>
      </c>
      <c r="F683" s="158" t="str">
        <f t="shared" si="20"/>
        <v>1422</v>
      </c>
      <c r="G683" s="158" t="str">
        <f t="shared" si="21"/>
        <v>900101422</v>
      </c>
      <c r="H683" s="157" t="s">
        <v>475</v>
      </c>
    </row>
    <row r="684" spans="1:8" x14ac:dyDescent="0.3">
      <c r="A684" s="155">
        <v>1424</v>
      </c>
      <c r="B684" s="156" t="s">
        <v>1122</v>
      </c>
      <c r="C684" s="167" t="s">
        <v>93</v>
      </c>
      <c r="D684" s="171" t="s">
        <v>476</v>
      </c>
      <c r="E684" s="157">
        <v>90010</v>
      </c>
      <c r="F684" s="158" t="str">
        <f t="shared" si="20"/>
        <v>1424</v>
      </c>
      <c r="G684" s="158" t="str">
        <f t="shared" si="21"/>
        <v>900101424</v>
      </c>
      <c r="H684" s="157" t="s">
        <v>475</v>
      </c>
    </row>
    <row r="685" spans="1:8" x14ac:dyDescent="0.3">
      <c r="A685" s="155">
        <v>1425</v>
      </c>
      <c r="B685" s="156" t="s">
        <v>1123</v>
      </c>
      <c r="C685" s="167" t="s">
        <v>93</v>
      </c>
      <c r="D685" s="171" t="s">
        <v>476</v>
      </c>
      <c r="E685" s="157">
        <v>90010</v>
      </c>
      <c r="F685" s="158" t="str">
        <f t="shared" si="20"/>
        <v>1425</v>
      </c>
      <c r="G685" s="158" t="str">
        <f t="shared" si="21"/>
        <v>900101425</v>
      </c>
      <c r="H685" s="157" t="s">
        <v>475</v>
      </c>
    </row>
    <row r="686" spans="1:8" x14ac:dyDescent="0.3">
      <c r="A686" s="155">
        <v>1426</v>
      </c>
      <c r="B686" s="156" t="s">
        <v>1126</v>
      </c>
      <c r="C686" s="167" t="s">
        <v>93</v>
      </c>
      <c r="D686" s="171" t="s">
        <v>476</v>
      </c>
      <c r="E686" s="157">
        <v>90010</v>
      </c>
      <c r="F686" s="158" t="str">
        <f t="shared" si="20"/>
        <v>1426</v>
      </c>
      <c r="G686" s="158" t="str">
        <f t="shared" si="21"/>
        <v>900101426</v>
      </c>
      <c r="H686" s="157" t="s">
        <v>475</v>
      </c>
    </row>
    <row r="687" spans="1:8" x14ac:dyDescent="0.3">
      <c r="A687" s="155">
        <v>1480</v>
      </c>
      <c r="B687" s="161" t="s">
        <v>478</v>
      </c>
      <c r="C687" s="167" t="s">
        <v>93</v>
      </c>
      <c r="D687" s="160" t="s">
        <v>476</v>
      </c>
      <c r="E687" s="157">
        <v>90010</v>
      </c>
      <c r="F687" s="158" t="str">
        <f t="shared" si="20"/>
        <v>1480</v>
      </c>
      <c r="G687" s="158" t="str">
        <f t="shared" si="21"/>
        <v>900101480</v>
      </c>
      <c r="H687" s="157" t="s">
        <v>475</v>
      </c>
    </row>
    <row r="688" spans="1:8" x14ac:dyDescent="0.3">
      <c r="A688" s="155">
        <v>1481</v>
      </c>
      <c r="B688" s="161" t="s">
        <v>479</v>
      </c>
      <c r="C688" s="167" t="s">
        <v>93</v>
      </c>
      <c r="D688" s="160" t="s">
        <v>476</v>
      </c>
      <c r="E688" s="157">
        <v>90010</v>
      </c>
      <c r="F688" s="158" t="str">
        <f t="shared" si="20"/>
        <v>1481</v>
      </c>
      <c r="G688" s="158" t="str">
        <f t="shared" si="21"/>
        <v>900101481</v>
      </c>
      <c r="H688" s="157">
        <v>900101498</v>
      </c>
    </row>
    <row r="689" spans="1:8" x14ac:dyDescent="0.3">
      <c r="A689" s="155">
        <v>1498</v>
      </c>
      <c r="B689" s="156" t="s">
        <v>476</v>
      </c>
      <c r="C689" s="167" t="s">
        <v>93</v>
      </c>
      <c r="D689" s="171" t="s">
        <v>476</v>
      </c>
      <c r="E689" s="157">
        <v>90010</v>
      </c>
      <c r="F689" s="158" t="str">
        <f t="shared" si="20"/>
        <v>1498</v>
      </c>
      <c r="G689" s="158" t="str">
        <f t="shared" si="21"/>
        <v>900101498</v>
      </c>
      <c r="H689" s="157" t="s">
        <v>475</v>
      </c>
    </row>
    <row r="690" spans="1:8" x14ac:dyDescent="0.3">
      <c r="A690" s="155">
        <v>2702</v>
      </c>
      <c r="B690" s="156" t="s">
        <v>1070</v>
      </c>
      <c r="C690" s="167" t="s">
        <v>93</v>
      </c>
      <c r="D690" s="165" t="s">
        <v>481</v>
      </c>
      <c r="E690" s="157">
        <v>90010</v>
      </c>
      <c r="F690" s="158" t="str">
        <f t="shared" si="20"/>
        <v>2702</v>
      </c>
      <c r="G690" s="158" t="str">
        <f t="shared" si="21"/>
        <v>900102702</v>
      </c>
      <c r="H690" s="157" t="s">
        <v>480</v>
      </c>
    </row>
    <row r="691" spans="1:8" x14ac:dyDescent="0.3">
      <c r="A691" s="155">
        <v>2703</v>
      </c>
      <c r="B691" s="156" t="s">
        <v>1074</v>
      </c>
      <c r="C691" s="167" t="s">
        <v>93</v>
      </c>
      <c r="D691" s="165" t="s">
        <v>481</v>
      </c>
      <c r="E691" s="157">
        <v>90010</v>
      </c>
      <c r="F691" s="158" t="str">
        <f t="shared" si="20"/>
        <v>2703</v>
      </c>
      <c r="G691" s="158" t="str">
        <f t="shared" si="21"/>
        <v>900102703</v>
      </c>
      <c r="H691" s="157" t="s">
        <v>480</v>
      </c>
    </row>
    <row r="692" spans="1:8" x14ac:dyDescent="0.3">
      <c r="A692" s="155">
        <v>2704</v>
      </c>
      <c r="B692" s="156" t="s">
        <v>1078</v>
      </c>
      <c r="C692" s="167" t="s">
        <v>93</v>
      </c>
      <c r="D692" s="165" t="s">
        <v>481</v>
      </c>
      <c r="E692" s="157">
        <v>90010</v>
      </c>
      <c r="F692" s="158" t="str">
        <f t="shared" si="20"/>
        <v>2704</v>
      </c>
      <c r="G692" s="158" t="str">
        <f t="shared" si="21"/>
        <v>900102704</v>
      </c>
      <c r="H692" s="157" t="s">
        <v>480</v>
      </c>
    </row>
    <row r="693" spans="1:8" x14ac:dyDescent="0.3">
      <c r="A693" s="155">
        <v>2705</v>
      </c>
      <c r="B693" s="156" t="s">
        <v>1082</v>
      </c>
      <c r="C693" s="167" t="s">
        <v>93</v>
      </c>
      <c r="D693" s="165" t="s">
        <v>481</v>
      </c>
      <c r="E693" s="157">
        <v>90010</v>
      </c>
      <c r="F693" s="158" t="str">
        <f t="shared" si="20"/>
        <v>2705</v>
      </c>
      <c r="G693" s="158" t="str">
        <f t="shared" si="21"/>
        <v>900102705</v>
      </c>
      <c r="H693" s="157" t="s">
        <v>480</v>
      </c>
    </row>
    <row r="694" spans="1:8" x14ac:dyDescent="0.3">
      <c r="A694" s="155">
        <v>2706</v>
      </c>
      <c r="B694" s="156" t="s">
        <v>1086</v>
      </c>
      <c r="C694" s="167" t="s">
        <v>93</v>
      </c>
      <c r="D694" s="165" t="s">
        <v>481</v>
      </c>
      <c r="E694" s="157">
        <v>90010</v>
      </c>
      <c r="F694" s="158" t="str">
        <f t="shared" si="20"/>
        <v>2706</v>
      </c>
      <c r="G694" s="158" t="str">
        <f t="shared" si="21"/>
        <v>900102706</v>
      </c>
      <c r="H694" s="157" t="s">
        <v>480</v>
      </c>
    </row>
    <row r="695" spans="1:8" x14ac:dyDescent="0.3">
      <c r="A695" s="155">
        <v>2707</v>
      </c>
      <c r="B695" s="156" t="s">
        <v>1089</v>
      </c>
      <c r="C695" s="167" t="s">
        <v>93</v>
      </c>
      <c r="D695" s="165" t="s">
        <v>481</v>
      </c>
      <c r="E695" s="157">
        <v>90010</v>
      </c>
      <c r="F695" s="158" t="str">
        <f t="shared" si="20"/>
        <v>2707</v>
      </c>
      <c r="G695" s="158" t="str">
        <f t="shared" si="21"/>
        <v>900102707</v>
      </c>
      <c r="H695" s="157" t="s">
        <v>480</v>
      </c>
    </row>
    <row r="696" spans="1:8" x14ac:dyDescent="0.3">
      <c r="A696" s="155">
        <v>2709</v>
      </c>
      <c r="B696" s="156" t="s">
        <v>1091</v>
      </c>
      <c r="C696" s="167" t="s">
        <v>93</v>
      </c>
      <c r="D696" s="165" t="s">
        <v>481</v>
      </c>
      <c r="E696" s="157">
        <v>90010</v>
      </c>
      <c r="F696" s="158" t="str">
        <f t="shared" si="20"/>
        <v>2709</v>
      </c>
      <c r="G696" s="158" t="str">
        <f t="shared" si="21"/>
        <v>900102709</v>
      </c>
      <c r="H696" s="157" t="s">
        <v>480</v>
      </c>
    </row>
    <row r="697" spans="1:8" x14ac:dyDescent="0.3">
      <c r="A697" s="155">
        <v>2711</v>
      </c>
      <c r="B697" s="156" t="s">
        <v>1093</v>
      </c>
      <c r="C697" s="167" t="s">
        <v>93</v>
      </c>
      <c r="D697" s="165" t="s">
        <v>481</v>
      </c>
      <c r="E697" s="157">
        <v>90010</v>
      </c>
      <c r="F697" s="158" t="str">
        <f t="shared" si="20"/>
        <v>2711</v>
      </c>
      <c r="G697" s="158" t="str">
        <f t="shared" si="21"/>
        <v>900102711</v>
      </c>
      <c r="H697" s="157" t="s">
        <v>480</v>
      </c>
    </row>
    <row r="698" spans="1:8" x14ac:dyDescent="0.3">
      <c r="A698" s="155">
        <v>2712</v>
      </c>
      <c r="B698" s="156" t="s">
        <v>1097</v>
      </c>
      <c r="C698" s="167" t="s">
        <v>93</v>
      </c>
      <c r="D698" s="165" t="s">
        <v>481</v>
      </c>
      <c r="E698" s="157">
        <v>90010</v>
      </c>
      <c r="F698" s="158" t="str">
        <f t="shared" si="20"/>
        <v>2712</v>
      </c>
      <c r="G698" s="158" t="str">
        <f t="shared" si="21"/>
        <v>900102712</v>
      </c>
      <c r="H698" s="157" t="s">
        <v>480</v>
      </c>
    </row>
    <row r="699" spans="1:8" x14ac:dyDescent="0.3">
      <c r="A699" s="155">
        <v>2713</v>
      </c>
      <c r="B699" s="156" t="s">
        <v>1100</v>
      </c>
      <c r="C699" s="167" t="s">
        <v>93</v>
      </c>
      <c r="D699" s="165" t="s">
        <v>481</v>
      </c>
      <c r="E699" s="157">
        <v>90010</v>
      </c>
      <c r="F699" s="158" t="str">
        <f t="shared" si="20"/>
        <v>2713</v>
      </c>
      <c r="G699" s="158" t="str">
        <f t="shared" si="21"/>
        <v>900102713</v>
      </c>
      <c r="H699" s="157" t="s">
        <v>480</v>
      </c>
    </row>
    <row r="700" spans="1:8" x14ac:dyDescent="0.3">
      <c r="A700" s="155">
        <v>2714</v>
      </c>
      <c r="B700" s="156" t="s">
        <v>1103</v>
      </c>
      <c r="C700" s="167" t="s">
        <v>93</v>
      </c>
      <c r="D700" s="165" t="s">
        <v>481</v>
      </c>
      <c r="E700" s="157">
        <v>90010</v>
      </c>
      <c r="F700" s="158" t="str">
        <f t="shared" si="20"/>
        <v>2714</v>
      </c>
      <c r="G700" s="158" t="str">
        <f t="shared" si="21"/>
        <v>900102714</v>
      </c>
      <c r="H700" s="157" t="s">
        <v>480</v>
      </c>
    </row>
    <row r="701" spans="1:8" x14ac:dyDescent="0.3">
      <c r="A701" s="155">
        <v>2717</v>
      </c>
      <c r="B701" s="156" t="s">
        <v>1106</v>
      </c>
      <c r="C701" s="167" t="s">
        <v>93</v>
      </c>
      <c r="D701" s="165" t="s">
        <v>481</v>
      </c>
      <c r="E701" s="157">
        <v>90010</v>
      </c>
      <c r="F701" s="158" t="str">
        <f t="shared" si="20"/>
        <v>2717</v>
      </c>
      <c r="G701" s="158" t="str">
        <f t="shared" si="21"/>
        <v>900102717</v>
      </c>
      <c r="H701" s="157" t="s">
        <v>480</v>
      </c>
    </row>
    <row r="702" spans="1:8" x14ac:dyDescent="0.3">
      <c r="A702" s="155">
        <v>2718</v>
      </c>
      <c r="B702" s="156" t="s">
        <v>1110</v>
      </c>
      <c r="C702" s="167" t="s">
        <v>93</v>
      </c>
      <c r="D702" s="165" t="s">
        <v>481</v>
      </c>
      <c r="E702" s="173">
        <v>90010</v>
      </c>
      <c r="F702" s="158" t="str">
        <f t="shared" si="20"/>
        <v>2718</v>
      </c>
      <c r="G702" s="158" t="str">
        <f t="shared" si="21"/>
        <v>900102718</v>
      </c>
      <c r="H702" s="157" t="s">
        <v>480</v>
      </c>
    </row>
    <row r="703" spans="1:8" x14ac:dyDescent="0.3">
      <c r="A703" s="155">
        <v>2719</v>
      </c>
      <c r="B703" s="156" t="s">
        <v>1114</v>
      </c>
      <c r="C703" s="167" t="s">
        <v>93</v>
      </c>
      <c r="D703" s="165" t="s">
        <v>481</v>
      </c>
      <c r="E703" s="173">
        <v>90010</v>
      </c>
      <c r="F703" s="158" t="str">
        <f t="shared" si="20"/>
        <v>2719</v>
      </c>
      <c r="G703" s="158" t="str">
        <f t="shared" si="21"/>
        <v>900102719</v>
      </c>
      <c r="H703" s="157" t="s">
        <v>480</v>
      </c>
    </row>
    <row r="704" spans="1:8" x14ac:dyDescent="0.3">
      <c r="A704" s="155">
        <v>2721</v>
      </c>
      <c r="B704" s="156" t="s">
        <v>1117</v>
      </c>
      <c r="C704" s="167" t="s">
        <v>93</v>
      </c>
      <c r="D704" s="165" t="s">
        <v>481</v>
      </c>
      <c r="E704" s="157">
        <v>90010</v>
      </c>
      <c r="F704" s="158" t="str">
        <f t="shared" si="20"/>
        <v>2721</v>
      </c>
      <c r="G704" s="158" t="str">
        <f t="shared" si="21"/>
        <v>900102721</v>
      </c>
      <c r="H704" s="157" t="s">
        <v>480</v>
      </c>
    </row>
    <row r="705" spans="1:8" x14ac:dyDescent="0.3">
      <c r="A705" s="155">
        <v>2722</v>
      </c>
      <c r="B705" s="156" t="s">
        <v>1120</v>
      </c>
      <c r="C705" s="167" t="s">
        <v>93</v>
      </c>
      <c r="D705" s="165" t="s">
        <v>481</v>
      </c>
      <c r="E705" s="157">
        <v>90010</v>
      </c>
      <c r="F705" s="158" t="str">
        <f t="shared" si="20"/>
        <v>2722</v>
      </c>
      <c r="G705" s="158" t="str">
        <f t="shared" si="21"/>
        <v>900102722</v>
      </c>
      <c r="H705" s="157" t="s">
        <v>480</v>
      </c>
    </row>
    <row r="706" spans="1:8" x14ac:dyDescent="0.3">
      <c r="A706" s="155">
        <v>2724</v>
      </c>
      <c r="B706" s="156" t="s">
        <v>482</v>
      </c>
      <c r="C706" s="167" t="s">
        <v>93</v>
      </c>
      <c r="D706" s="165" t="s">
        <v>481</v>
      </c>
      <c r="E706" s="157">
        <v>90010</v>
      </c>
      <c r="F706" s="158" t="str">
        <f t="shared" ref="F706:F769" si="22">IF(LEN($A706)&lt;=4,LEFT(TEXT($A706,"0000"),4),LEFT(TEXT($A706,"000000"),4))</f>
        <v>2724</v>
      </c>
      <c r="G706" s="158" t="str">
        <f t="shared" si="21"/>
        <v>900102724</v>
      </c>
      <c r="H706" s="157" t="s">
        <v>480</v>
      </c>
    </row>
    <row r="707" spans="1:8" x14ac:dyDescent="0.3">
      <c r="A707" s="155">
        <v>2725</v>
      </c>
      <c r="B707" s="156" t="s">
        <v>1124</v>
      </c>
      <c r="C707" s="167" t="s">
        <v>93</v>
      </c>
      <c r="D707" s="165" t="s">
        <v>481</v>
      </c>
      <c r="E707" s="157">
        <v>90010</v>
      </c>
      <c r="F707" s="158" t="str">
        <f t="shared" si="22"/>
        <v>2725</v>
      </c>
      <c r="G707" s="158" t="str">
        <f t="shared" si="21"/>
        <v>900102725</v>
      </c>
      <c r="H707" s="157" t="s">
        <v>480</v>
      </c>
    </row>
    <row r="708" spans="1:8" x14ac:dyDescent="0.3">
      <c r="A708" s="155">
        <v>2726</v>
      </c>
      <c r="B708" s="156" t="s">
        <v>1127</v>
      </c>
      <c r="C708" s="167" t="s">
        <v>93</v>
      </c>
      <c r="D708" s="165" t="s">
        <v>481</v>
      </c>
      <c r="E708" s="157">
        <v>90010</v>
      </c>
      <c r="F708" s="158" t="str">
        <f t="shared" si="22"/>
        <v>2726</v>
      </c>
      <c r="G708" s="158" t="str">
        <f t="shared" ref="G708:G771" si="23">$E708&amp;$F708</f>
        <v>900102726</v>
      </c>
      <c r="H708" s="157" t="s">
        <v>480</v>
      </c>
    </row>
    <row r="709" spans="1:8" x14ac:dyDescent="0.3">
      <c r="A709" s="155">
        <v>2727</v>
      </c>
      <c r="B709" s="156" t="s">
        <v>483</v>
      </c>
      <c r="C709" s="167" t="s">
        <v>93</v>
      </c>
      <c r="D709" s="165" t="s">
        <v>481</v>
      </c>
      <c r="E709" s="157">
        <v>90010</v>
      </c>
      <c r="F709" s="158" t="str">
        <f t="shared" si="22"/>
        <v>2727</v>
      </c>
      <c r="G709" s="158" t="str">
        <f t="shared" si="23"/>
        <v>900102727</v>
      </c>
      <c r="H709" s="157" t="s">
        <v>480</v>
      </c>
    </row>
    <row r="710" spans="1:8" x14ac:dyDescent="0.3">
      <c r="A710" s="155">
        <v>2728</v>
      </c>
      <c r="B710" s="156" t="s">
        <v>1130</v>
      </c>
      <c r="C710" s="167" t="s">
        <v>93</v>
      </c>
      <c r="D710" s="165" t="s">
        <v>481</v>
      </c>
      <c r="E710" s="157">
        <v>90010</v>
      </c>
      <c r="F710" s="158" t="str">
        <f t="shared" si="22"/>
        <v>2728</v>
      </c>
      <c r="G710" s="158" t="str">
        <f t="shared" si="23"/>
        <v>900102728</v>
      </c>
      <c r="H710" s="157" t="s">
        <v>480</v>
      </c>
    </row>
    <row r="711" spans="1:8" x14ac:dyDescent="0.3">
      <c r="A711" s="155">
        <v>2729</v>
      </c>
      <c r="B711" s="163" t="s">
        <v>1131</v>
      </c>
      <c r="C711" s="167" t="s">
        <v>93</v>
      </c>
      <c r="D711" s="166" t="s">
        <v>481</v>
      </c>
      <c r="E711" s="158">
        <v>90010</v>
      </c>
      <c r="F711" s="158" t="str">
        <f t="shared" si="22"/>
        <v>2729</v>
      </c>
      <c r="G711" s="158" t="str">
        <f t="shared" si="23"/>
        <v>900102729</v>
      </c>
      <c r="H711" s="158" t="s">
        <v>480</v>
      </c>
    </row>
    <row r="712" spans="1:8" x14ac:dyDescent="0.3">
      <c r="A712" s="155">
        <v>2730</v>
      </c>
      <c r="B712" s="163" t="s">
        <v>1133</v>
      </c>
      <c r="C712" s="167" t="s">
        <v>93</v>
      </c>
      <c r="D712" s="165" t="s">
        <v>481</v>
      </c>
      <c r="E712" s="157">
        <v>90010</v>
      </c>
      <c r="F712" s="158" t="str">
        <f t="shared" si="22"/>
        <v>2730</v>
      </c>
      <c r="G712" s="158" t="str">
        <f t="shared" si="23"/>
        <v>900102730</v>
      </c>
      <c r="H712" s="157" t="s">
        <v>480</v>
      </c>
    </row>
    <row r="713" spans="1:8" x14ac:dyDescent="0.3">
      <c r="A713" s="155">
        <v>2731</v>
      </c>
      <c r="B713" s="163" t="s">
        <v>1134</v>
      </c>
      <c r="C713" s="167" t="s">
        <v>93</v>
      </c>
      <c r="D713" s="165" t="s">
        <v>481</v>
      </c>
      <c r="E713" s="157">
        <v>90010</v>
      </c>
      <c r="F713" s="158" t="str">
        <f t="shared" si="22"/>
        <v>2731</v>
      </c>
      <c r="G713" s="158" t="str">
        <f t="shared" si="23"/>
        <v>900102731</v>
      </c>
      <c r="H713" s="157" t="s">
        <v>480</v>
      </c>
    </row>
    <row r="714" spans="1:8" x14ac:dyDescent="0.3">
      <c r="A714" s="155">
        <v>2732</v>
      </c>
      <c r="B714" s="156" t="s">
        <v>1136</v>
      </c>
      <c r="C714" s="167" t="s">
        <v>93</v>
      </c>
      <c r="D714" s="165" t="s">
        <v>481</v>
      </c>
      <c r="E714" s="157">
        <v>90010</v>
      </c>
      <c r="F714" s="158" t="str">
        <f t="shared" si="22"/>
        <v>2732</v>
      </c>
      <c r="G714" s="158" t="str">
        <f t="shared" si="23"/>
        <v>900102732</v>
      </c>
      <c r="H714" s="157" t="s">
        <v>480</v>
      </c>
    </row>
    <row r="715" spans="1:8" x14ac:dyDescent="0.3">
      <c r="A715" s="155">
        <v>2733</v>
      </c>
      <c r="B715" s="156" t="s">
        <v>484</v>
      </c>
      <c r="C715" s="167" t="s">
        <v>93</v>
      </c>
      <c r="D715" s="165" t="s">
        <v>481</v>
      </c>
      <c r="E715" s="157">
        <v>90010</v>
      </c>
      <c r="F715" s="158" t="str">
        <f t="shared" si="22"/>
        <v>2733</v>
      </c>
      <c r="G715" s="158" t="str">
        <f t="shared" si="23"/>
        <v>900102733</v>
      </c>
      <c r="H715" s="157" t="s">
        <v>480</v>
      </c>
    </row>
    <row r="716" spans="1:8" x14ac:dyDescent="0.3">
      <c r="A716" s="155">
        <v>2734</v>
      </c>
      <c r="B716" s="156" t="s">
        <v>1137</v>
      </c>
      <c r="C716" s="167" t="s">
        <v>93</v>
      </c>
      <c r="D716" s="165" t="s">
        <v>481</v>
      </c>
      <c r="E716" s="157">
        <v>90010</v>
      </c>
      <c r="F716" s="158" t="str">
        <f t="shared" si="22"/>
        <v>2734</v>
      </c>
      <c r="G716" s="158" t="str">
        <f t="shared" si="23"/>
        <v>900102734</v>
      </c>
      <c r="H716" s="157" t="s">
        <v>480</v>
      </c>
    </row>
    <row r="717" spans="1:8" x14ac:dyDescent="0.3">
      <c r="A717" s="155">
        <v>2735</v>
      </c>
      <c r="B717" s="156" t="s">
        <v>1138</v>
      </c>
      <c r="C717" s="167" t="s">
        <v>93</v>
      </c>
      <c r="D717" s="165" t="s">
        <v>481</v>
      </c>
      <c r="E717" s="157">
        <v>90010</v>
      </c>
      <c r="F717" s="158" t="str">
        <f t="shared" si="22"/>
        <v>2735</v>
      </c>
      <c r="G717" s="158" t="str">
        <f t="shared" si="23"/>
        <v>900102735</v>
      </c>
      <c r="H717" s="157" t="s">
        <v>480</v>
      </c>
    </row>
    <row r="718" spans="1:8" x14ac:dyDescent="0.3">
      <c r="A718" s="155">
        <v>2736</v>
      </c>
      <c r="B718" s="156" t="s">
        <v>485</v>
      </c>
      <c r="C718" s="167" t="s">
        <v>93</v>
      </c>
      <c r="D718" s="165" t="s">
        <v>481</v>
      </c>
      <c r="E718" s="157">
        <v>90010</v>
      </c>
      <c r="F718" s="158" t="str">
        <f t="shared" si="22"/>
        <v>2736</v>
      </c>
      <c r="G718" s="158" t="str">
        <f t="shared" si="23"/>
        <v>900102736</v>
      </c>
      <c r="H718" s="157" t="s">
        <v>480</v>
      </c>
    </row>
    <row r="719" spans="1:8" x14ac:dyDescent="0.3">
      <c r="A719" s="155">
        <v>2737</v>
      </c>
      <c r="B719" s="156" t="s">
        <v>1139</v>
      </c>
      <c r="C719" s="167" t="s">
        <v>93</v>
      </c>
      <c r="D719" s="165" t="s">
        <v>481</v>
      </c>
      <c r="E719" s="157">
        <v>90010</v>
      </c>
      <c r="F719" s="158" t="str">
        <f t="shared" si="22"/>
        <v>2737</v>
      </c>
      <c r="G719" s="158" t="str">
        <f t="shared" si="23"/>
        <v>900102737</v>
      </c>
      <c r="H719" s="157" t="s">
        <v>480</v>
      </c>
    </row>
    <row r="720" spans="1:8" x14ac:dyDescent="0.3">
      <c r="A720" s="155">
        <v>2738</v>
      </c>
      <c r="B720" s="156" t="s">
        <v>1141</v>
      </c>
      <c r="C720" s="167" t="s">
        <v>93</v>
      </c>
      <c r="D720" s="165" t="s">
        <v>481</v>
      </c>
      <c r="E720" s="157">
        <v>90010</v>
      </c>
      <c r="F720" s="158" t="str">
        <f t="shared" si="22"/>
        <v>2738</v>
      </c>
      <c r="G720" s="158" t="str">
        <f t="shared" si="23"/>
        <v>900102738</v>
      </c>
      <c r="H720" s="157" t="s">
        <v>480</v>
      </c>
    </row>
    <row r="721" spans="1:8" x14ac:dyDescent="0.3">
      <c r="A721" s="155">
        <v>2739</v>
      </c>
      <c r="B721" s="156" t="s">
        <v>1142</v>
      </c>
      <c r="C721" s="167" t="s">
        <v>93</v>
      </c>
      <c r="D721" s="165" t="s">
        <v>481</v>
      </c>
      <c r="E721" s="157">
        <v>90010</v>
      </c>
      <c r="F721" s="158" t="str">
        <f t="shared" si="22"/>
        <v>2739</v>
      </c>
      <c r="G721" s="158" t="str">
        <f t="shared" si="23"/>
        <v>900102739</v>
      </c>
      <c r="H721" s="157" t="s">
        <v>480</v>
      </c>
    </row>
    <row r="722" spans="1:8" x14ac:dyDescent="0.3">
      <c r="A722" s="155">
        <v>2740</v>
      </c>
      <c r="B722" s="156" t="s">
        <v>1143</v>
      </c>
      <c r="C722" s="167" t="s">
        <v>93</v>
      </c>
      <c r="D722" s="165" t="s">
        <v>481</v>
      </c>
      <c r="E722" s="157">
        <v>90010</v>
      </c>
      <c r="F722" s="158" t="str">
        <f t="shared" si="22"/>
        <v>2740</v>
      </c>
      <c r="G722" s="158" t="str">
        <f t="shared" si="23"/>
        <v>900102740</v>
      </c>
      <c r="H722" s="157" t="s">
        <v>480</v>
      </c>
    </row>
    <row r="723" spans="1:8" x14ac:dyDescent="0.3">
      <c r="A723" s="155">
        <v>2741</v>
      </c>
      <c r="B723" s="156" t="s">
        <v>1144</v>
      </c>
      <c r="C723" s="167" t="s">
        <v>93</v>
      </c>
      <c r="D723" s="165" t="s">
        <v>481</v>
      </c>
      <c r="E723" s="157">
        <v>90010</v>
      </c>
      <c r="F723" s="158" t="str">
        <f t="shared" si="22"/>
        <v>2741</v>
      </c>
      <c r="G723" s="158" t="str">
        <f t="shared" si="23"/>
        <v>900102741</v>
      </c>
      <c r="H723" s="157" t="s">
        <v>480</v>
      </c>
    </row>
    <row r="724" spans="1:8" x14ac:dyDescent="0.3">
      <c r="A724" s="155">
        <v>2780</v>
      </c>
      <c r="B724" s="161" t="s">
        <v>486</v>
      </c>
      <c r="C724" s="167" t="s">
        <v>93</v>
      </c>
      <c r="D724" s="166" t="s">
        <v>481</v>
      </c>
      <c r="E724" s="158">
        <v>90010</v>
      </c>
      <c r="F724" s="158" t="str">
        <f t="shared" si="22"/>
        <v>2780</v>
      </c>
      <c r="G724" s="158" t="str">
        <f t="shared" si="23"/>
        <v>900102780</v>
      </c>
      <c r="H724" s="158" t="s">
        <v>480</v>
      </c>
    </row>
    <row r="725" spans="1:8" x14ac:dyDescent="0.3">
      <c r="A725" s="155">
        <v>2781</v>
      </c>
      <c r="B725" s="161" t="s">
        <v>487</v>
      </c>
      <c r="C725" s="167" t="s">
        <v>93</v>
      </c>
      <c r="D725" s="166" t="s">
        <v>481</v>
      </c>
      <c r="E725" s="158">
        <v>90010</v>
      </c>
      <c r="F725" s="158" t="str">
        <f t="shared" si="22"/>
        <v>2781</v>
      </c>
      <c r="G725" s="158" t="str">
        <f t="shared" si="23"/>
        <v>900102781</v>
      </c>
      <c r="H725" s="158" t="s">
        <v>480</v>
      </c>
    </row>
    <row r="726" spans="1:8" x14ac:dyDescent="0.3">
      <c r="A726" s="155">
        <v>2782</v>
      </c>
      <c r="B726" s="161" t="s">
        <v>488</v>
      </c>
      <c r="C726" s="167" t="s">
        <v>93</v>
      </c>
      <c r="D726" s="166" t="s">
        <v>481</v>
      </c>
      <c r="E726" s="158">
        <v>90010</v>
      </c>
      <c r="F726" s="158" t="str">
        <f t="shared" si="22"/>
        <v>2782</v>
      </c>
      <c r="G726" s="158" t="str">
        <f t="shared" si="23"/>
        <v>900102782</v>
      </c>
      <c r="H726" s="158">
        <v>900102798</v>
      </c>
    </row>
    <row r="727" spans="1:8" x14ac:dyDescent="0.3">
      <c r="A727" s="155">
        <v>2798</v>
      </c>
      <c r="B727" s="156" t="s">
        <v>481</v>
      </c>
      <c r="C727" s="167" t="s">
        <v>93</v>
      </c>
      <c r="D727" s="165" t="s">
        <v>481</v>
      </c>
      <c r="E727" s="157">
        <v>90010</v>
      </c>
      <c r="F727" s="158" t="str">
        <f t="shared" si="22"/>
        <v>2798</v>
      </c>
      <c r="G727" s="158" t="str">
        <f t="shared" si="23"/>
        <v>900102798</v>
      </c>
      <c r="H727" s="157" t="s">
        <v>480</v>
      </c>
    </row>
    <row r="728" spans="1:8" x14ac:dyDescent="0.3">
      <c r="A728" s="155">
        <v>4703</v>
      </c>
      <c r="B728" s="156" t="s">
        <v>1108</v>
      </c>
      <c r="C728" s="167" t="s">
        <v>93</v>
      </c>
      <c r="D728" s="165" t="s">
        <v>468</v>
      </c>
      <c r="E728" s="157">
        <v>90010</v>
      </c>
      <c r="F728" s="158" t="str">
        <f t="shared" si="22"/>
        <v>4703</v>
      </c>
      <c r="G728" s="158" t="str">
        <f t="shared" si="23"/>
        <v>900104703</v>
      </c>
      <c r="H728" s="157">
        <v>900101398</v>
      </c>
    </row>
    <row r="729" spans="1:8" x14ac:dyDescent="0.3">
      <c r="A729" s="155">
        <v>4705</v>
      </c>
      <c r="B729" s="156" t="s">
        <v>1112</v>
      </c>
      <c r="C729" s="167" t="s">
        <v>93</v>
      </c>
      <c r="D729" s="165" t="s">
        <v>468</v>
      </c>
      <c r="E729" s="157">
        <v>90010</v>
      </c>
      <c r="F729" s="158" t="str">
        <f t="shared" si="22"/>
        <v>4705</v>
      </c>
      <c r="G729" s="158" t="str">
        <f t="shared" si="23"/>
        <v>900104705</v>
      </c>
      <c r="H729" s="157">
        <v>900101398</v>
      </c>
    </row>
    <row r="730" spans="1:8" x14ac:dyDescent="0.3">
      <c r="A730" s="155">
        <v>4706</v>
      </c>
      <c r="B730" s="156" t="s">
        <v>1116</v>
      </c>
      <c r="C730" s="167" t="s">
        <v>93</v>
      </c>
      <c r="D730" s="165" t="s">
        <v>468</v>
      </c>
      <c r="E730" s="157">
        <v>90010</v>
      </c>
      <c r="F730" s="158" t="str">
        <f t="shared" si="22"/>
        <v>4706</v>
      </c>
      <c r="G730" s="158" t="str">
        <f t="shared" si="23"/>
        <v>900104706</v>
      </c>
      <c r="H730" s="157">
        <v>900101398</v>
      </c>
    </row>
    <row r="731" spans="1:8" x14ac:dyDescent="0.3">
      <c r="A731" s="155">
        <v>4707</v>
      </c>
      <c r="B731" s="156" t="s">
        <v>489</v>
      </c>
      <c r="C731" s="167" t="s">
        <v>93</v>
      </c>
      <c r="D731" s="165" t="s">
        <v>468</v>
      </c>
      <c r="E731" s="157">
        <v>90010</v>
      </c>
      <c r="F731" s="158" t="str">
        <f t="shared" si="22"/>
        <v>4707</v>
      </c>
      <c r="G731" s="158" t="str">
        <f t="shared" si="23"/>
        <v>900104707</v>
      </c>
      <c r="H731" s="157">
        <v>900101398</v>
      </c>
    </row>
    <row r="732" spans="1:8" x14ac:dyDescent="0.3">
      <c r="A732" s="155">
        <v>4708</v>
      </c>
      <c r="B732" s="156" t="s">
        <v>1121</v>
      </c>
      <c r="C732" s="167" t="s">
        <v>93</v>
      </c>
      <c r="D732" s="165" t="s">
        <v>468</v>
      </c>
      <c r="E732" s="157">
        <v>90010</v>
      </c>
      <c r="F732" s="158" t="str">
        <f t="shared" si="22"/>
        <v>4708</v>
      </c>
      <c r="G732" s="158" t="str">
        <f t="shared" si="23"/>
        <v>900104708</v>
      </c>
      <c r="H732" s="157">
        <v>900101398</v>
      </c>
    </row>
    <row r="733" spans="1:8" x14ac:dyDescent="0.3">
      <c r="A733" s="155">
        <v>4709</v>
      </c>
      <c r="B733" s="156" t="s">
        <v>490</v>
      </c>
      <c r="C733" s="167" t="s">
        <v>93</v>
      </c>
      <c r="D733" s="165" t="s">
        <v>468</v>
      </c>
      <c r="E733" s="157">
        <v>90010</v>
      </c>
      <c r="F733" s="158" t="str">
        <f t="shared" si="22"/>
        <v>4709</v>
      </c>
      <c r="G733" s="158" t="str">
        <f t="shared" si="23"/>
        <v>900104709</v>
      </c>
      <c r="H733" s="157">
        <v>900101398</v>
      </c>
    </row>
    <row r="734" spans="1:8" x14ac:dyDescent="0.3">
      <c r="A734" s="155">
        <v>4710</v>
      </c>
      <c r="B734" s="156" t="s">
        <v>1125</v>
      </c>
      <c r="C734" s="167" t="s">
        <v>93</v>
      </c>
      <c r="D734" s="165" t="s">
        <v>468</v>
      </c>
      <c r="E734" s="157">
        <v>90010</v>
      </c>
      <c r="F734" s="158" t="str">
        <f t="shared" si="22"/>
        <v>4710</v>
      </c>
      <c r="G734" s="158" t="str">
        <f t="shared" si="23"/>
        <v>900104710</v>
      </c>
      <c r="H734" s="157">
        <v>900101398</v>
      </c>
    </row>
    <row r="735" spans="1:8" x14ac:dyDescent="0.3">
      <c r="A735" s="155">
        <v>4711</v>
      </c>
      <c r="B735" s="156" t="s">
        <v>1128</v>
      </c>
      <c r="C735" s="167" t="s">
        <v>93</v>
      </c>
      <c r="D735" s="165" t="s">
        <v>468</v>
      </c>
      <c r="E735" s="157">
        <v>90010</v>
      </c>
      <c r="F735" s="158" t="str">
        <f t="shared" si="22"/>
        <v>4711</v>
      </c>
      <c r="G735" s="158" t="str">
        <f t="shared" si="23"/>
        <v>900104711</v>
      </c>
      <c r="H735" s="157">
        <v>900101398</v>
      </c>
    </row>
    <row r="736" spans="1:8" x14ac:dyDescent="0.3">
      <c r="A736" s="155">
        <v>4712</v>
      </c>
      <c r="B736" s="156" t="s">
        <v>1129</v>
      </c>
      <c r="C736" s="167" t="s">
        <v>93</v>
      </c>
      <c r="D736" s="165" t="s">
        <v>468</v>
      </c>
      <c r="E736" s="157">
        <v>90010</v>
      </c>
      <c r="F736" s="158" t="str">
        <f t="shared" si="22"/>
        <v>4712</v>
      </c>
      <c r="G736" s="158" t="str">
        <f t="shared" si="23"/>
        <v>900104712</v>
      </c>
      <c r="H736" s="157">
        <v>900101398</v>
      </c>
    </row>
    <row r="737" spans="1:8" x14ac:dyDescent="0.3">
      <c r="A737" s="155">
        <v>4713</v>
      </c>
      <c r="B737" s="156" t="s">
        <v>491</v>
      </c>
      <c r="C737" s="167" t="s">
        <v>93</v>
      </c>
      <c r="D737" s="165" t="s">
        <v>468</v>
      </c>
      <c r="E737" s="157">
        <v>90010</v>
      </c>
      <c r="F737" s="158" t="str">
        <f t="shared" si="22"/>
        <v>4713</v>
      </c>
      <c r="G737" s="158" t="str">
        <f t="shared" si="23"/>
        <v>900104713</v>
      </c>
      <c r="H737" s="157">
        <v>900101398</v>
      </c>
    </row>
    <row r="738" spans="1:8" x14ac:dyDescent="0.3">
      <c r="A738" s="155">
        <v>4714</v>
      </c>
      <c r="B738" s="156" t="s">
        <v>1132</v>
      </c>
      <c r="C738" s="167" t="s">
        <v>93</v>
      </c>
      <c r="D738" s="165" t="s">
        <v>468</v>
      </c>
      <c r="E738" s="157">
        <v>90010</v>
      </c>
      <c r="F738" s="158" t="str">
        <f t="shared" si="22"/>
        <v>4714</v>
      </c>
      <c r="G738" s="158" t="str">
        <f t="shared" si="23"/>
        <v>900104714</v>
      </c>
      <c r="H738" s="157">
        <v>900101398</v>
      </c>
    </row>
    <row r="739" spans="1:8" x14ac:dyDescent="0.3">
      <c r="A739" s="155">
        <v>4715</v>
      </c>
      <c r="B739" s="156" t="s">
        <v>492</v>
      </c>
      <c r="C739" s="167" t="s">
        <v>93</v>
      </c>
      <c r="D739" s="165" t="s">
        <v>468</v>
      </c>
      <c r="E739" s="157">
        <v>90010</v>
      </c>
      <c r="F739" s="158" t="str">
        <f t="shared" si="22"/>
        <v>4715</v>
      </c>
      <c r="G739" s="158" t="str">
        <f t="shared" si="23"/>
        <v>900104715</v>
      </c>
      <c r="H739" s="157">
        <v>900101398</v>
      </c>
    </row>
    <row r="740" spans="1:8" x14ac:dyDescent="0.3">
      <c r="A740" s="155">
        <v>4716</v>
      </c>
      <c r="B740" s="156" t="s">
        <v>1135</v>
      </c>
      <c r="C740" s="167" t="s">
        <v>93</v>
      </c>
      <c r="D740" s="165" t="s">
        <v>468</v>
      </c>
      <c r="E740" s="157">
        <v>90010</v>
      </c>
      <c r="F740" s="158" t="str">
        <f t="shared" si="22"/>
        <v>4716</v>
      </c>
      <c r="G740" s="158" t="str">
        <f t="shared" si="23"/>
        <v>900104716</v>
      </c>
      <c r="H740" s="157">
        <v>900101398</v>
      </c>
    </row>
    <row r="741" spans="1:8" x14ac:dyDescent="0.3">
      <c r="A741" s="155">
        <v>4717</v>
      </c>
      <c r="B741" s="164" t="s">
        <v>493</v>
      </c>
      <c r="C741" s="167" t="s">
        <v>93</v>
      </c>
      <c r="D741" s="165" t="s">
        <v>468</v>
      </c>
      <c r="E741" s="157">
        <v>90010</v>
      </c>
      <c r="F741" s="158" t="str">
        <f t="shared" si="22"/>
        <v>4717</v>
      </c>
      <c r="G741" s="158" t="str">
        <f t="shared" si="23"/>
        <v>900104717</v>
      </c>
      <c r="H741" s="157">
        <v>900101398</v>
      </c>
    </row>
    <row r="742" spans="1:8" x14ac:dyDescent="0.3">
      <c r="A742" s="155">
        <v>4718</v>
      </c>
      <c r="B742" s="156" t="s">
        <v>494</v>
      </c>
      <c r="C742" s="167" t="s">
        <v>93</v>
      </c>
      <c r="D742" s="165" t="s">
        <v>468</v>
      </c>
      <c r="E742" s="157">
        <v>90010</v>
      </c>
      <c r="F742" s="158" t="str">
        <f t="shared" si="22"/>
        <v>4718</v>
      </c>
      <c r="G742" s="158" t="str">
        <f t="shared" si="23"/>
        <v>900104718</v>
      </c>
      <c r="H742" s="157">
        <v>900101398</v>
      </c>
    </row>
    <row r="743" spans="1:8" x14ac:dyDescent="0.3">
      <c r="A743" s="155">
        <v>4720</v>
      </c>
      <c r="B743" s="156" t="s">
        <v>495</v>
      </c>
      <c r="C743" s="167" t="s">
        <v>93</v>
      </c>
      <c r="D743" s="165" t="s">
        <v>468</v>
      </c>
      <c r="E743" s="157">
        <v>90010</v>
      </c>
      <c r="F743" s="158" t="str">
        <f t="shared" si="22"/>
        <v>4720</v>
      </c>
      <c r="G743" s="158" t="str">
        <f t="shared" si="23"/>
        <v>900104720</v>
      </c>
      <c r="H743" s="157">
        <v>900101398</v>
      </c>
    </row>
    <row r="744" spans="1:8" x14ac:dyDescent="0.3">
      <c r="A744" s="150">
        <v>1</v>
      </c>
      <c r="B744" s="151" t="s">
        <v>496</v>
      </c>
      <c r="C744" s="167" t="s">
        <v>90</v>
      </c>
      <c r="D744" s="154"/>
      <c r="E744" s="152">
        <v>90011</v>
      </c>
      <c r="F744" s="152" t="str">
        <f t="shared" si="22"/>
        <v>0001</v>
      </c>
      <c r="G744" s="152" t="str">
        <f t="shared" si="23"/>
        <v>900110001</v>
      </c>
      <c r="H744" s="153"/>
    </row>
    <row r="745" spans="1:8" x14ac:dyDescent="0.3">
      <c r="A745" s="155">
        <v>802</v>
      </c>
      <c r="B745" s="167" t="s">
        <v>497</v>
      </c>
      <c r="C745" s="167" t="s">
        <v>90</v>
      </c>
      <c r="D745" s="168" t="s">
        <v>499</v>
      </c>
      <c r="E745" s="157">
        <v>90011</v>
      </c>
      <c r="F745" s="158" t="str">
        <f t="shared" si="22"/>
        <v>0802</v>
      </c>
      <c r="G745" s="158" t="str">
        <f t="shared" si="23"/>
        <v>900110802</v>
      </c>
      <c r="H745" s="157" t="s">
        <v>498</v>
      </c>
    </row>
    <row r="746" spans="1:8" x14ac:dyDescent="0.3">
      <c r="A746" s="155">
        <v>803</v>
      </c>
      <c r="B746" s="167" t="s">
        <v>500</v>
      </c>
      <c r="C746" s="167" t="s">
        <v>90</v>
      </c>
      <c r="D746" s="168" t="s">
        <v>499</v>
      </c>
      <c r="E746" s="157">
        <v>90011</v>
      </c>
      <c r="F746" s="158" t="str">
        <f t="shared" si="22"/>
        <v>0803</v>
      </c>
      <c r="G746" s="158" t="str">
        <f t="shared" si="23"/>
        <v>900110803</v>
      </c>
      <c r="H746" s="157" t="s">
        <v>498</v>
      </c>
    </row>
    <row r="747" spans="1:8" x14ac:dyDescent="0.3">
      <c r="A747" s="155">
        <v>804</v>
      </c>
      <c r="B747" s="167" t="s">
        <v>501</v>
      </c>
      <c r="C747" s="167" t="s">
        <v>90</v>
      </c>
      <c r="D747" s="168" t="s">
        <v>499</v>
      </c>
      <c r="E747" s="157">
        <v>90011</v>
      </c>
      <c r="F747" s="158" t="str">
        <f t="shared" si="22"/>
        <v>0804</v>
      </c>
      <c r="G747" s="158" t="str">
        <f t="shared" si="23"/>
        <v>900110804</v>
      </c>
      <c r="H747" s="157" t="s">
        <v>498</v>
      </c>
    </row>
    <row r="748" spans="1:8" x14ac:dyDescent="0.3">
      <c r="A748" s="155">
        <v>805</v>
      </c>
      <c r="B748" s="167" t="s">
        <v>502</v>
      </c>
      <c r="C748" s="167" t="s">
        <v>90</v>
      </c>
      <c r="D748" s="168" t="s">
        <v>499</v>
      </c>
      <c r="E748" s="157">
        <v>90011</v>
      </c>
      <c r="F748" s="158" t="str">
        <f t="shared" si="22"/>
        <v>0805</v>
      </c>
      <c r="G748" s="158" t="str">
        <f t="shared" si="23"/>
        <v>900110805</v>
      </c>
      <c r="H748" s="157" t="s">
        <v>498</v>
      </c>
    </row>
    <row r="749" spans="1:8" x14ac:dyDescent="0.3">
      <c r="A749" s="155">
        <v>806</v>
      </c>
      <c r="B749" s="167" t="s">
        <v>503</v>
      </c>
      <c r="C749" s="167" t="s">
        <v>90</v>
      </c>
      <c r="D749" s="168" t="s">
        <v>499</v>
      </c>
      <c r="E749" s="157">
        <v>90011</v>
      </c>
      <c r="F749" s="158" t="str">
        <f t="shared" si="22"/>
        <v>0806</v>
      </c>
      <c r="G749" s="158" t="str">
        <f t="shared" si="23"/>
        <v>900110806</v>
      </c>
      <c r="H749" s="157" t="s">
        <v>498</v>
      </c>
    </row>
    <row r="750" spans="1:8" x14ac:dyDescent="0.3">
      <c r="A750" s="155">
        <v>807</v>
      </c>
      <c r="B750" s="167" t="s">
        <v>504</v>
      </c>
      <c r="C750" s="167" t="s">
        <v>90</v>
      </c>
      <c r="D750" s="168" t="s">
        <v>499</v>
      </c>
      <c r="E750" s="157">
        <v>90011</v>
      </c>
      <c r="F750" s="158" t="str">
        <f t="shared" si="22"/>
        <v>0807</v>
      </c>
      <c r="G750" s="158" t="str">
        <f t="shared" si="23"/>
        <v>900110807</v>
      </c>
      <c r="H750" s="157" t="s">
        <v>498</v>
      </c>
    </row>
    <row r="751" spans="1:8" x14ac:dyDescent="0.3">
      <c r="A751" s="155">
        <v>808</v>
      </c>
      <c r="B751" s="167" t="s">
        <v>505</v>
      </c>
      <c r="C751" s="167" t="s">
        <v>90</v>
      </c>
      <c r="D751" s="168" t="s">
        <v>499</v>
      </c>
      <c r="E751" s="157">
        <v>90011</v>
      </c>
      <c r="F751" s="158" t="str">
        <f t="shared" si="22"/>
        <v>0808</v>
      </c>
      <c r="G751" s="158" t="str">
        <f t="shared" si="23"/>
        <v>900110808</v>
      </c>
      <c r="H751" s="157" t="s">
        <v>498</v>
      </c>
    </row>
    <row r="752" spans="1:8" x14ac:dyDescent="0.3">
      <c r="A752" s="155">
        <v>809</v>
      </c>
      <c r="B752" s="167" t="s">
        <v>506</v>
      </c>
      <c r="C752" s="167" t="s">
        <v>90</v>
      </c>
      <c r="D752" s="168" t="s">
        <v>499</v>
      </c>
      <c r="E752" s="157">
        <v>90011</v>
      </c>
      <c r="F752" s="158" t="str">
        <f t="shared" si="22"/>
        <v>0809</v>
      </c>
      <c r="G752" s="158" t="str">
        <f t="shared" si="23"/>
        <v>900110809</v>
      </c>
      <c r="H752" s="157" t="s">
        <v>498</v>
      </c>
    </row>
    <row r="753" spans="1:8" x14ac:dyDescent="0.3">
      <c r="A753" s="155">
        <v>810</v>
      </c>
      <c r="B753" s="167" t="s">
        <v>507</v>
      </c>
      <c r="C753" s="167" t="s">
        <v>90</v>
      </c>
      <c r="D753" s="168" t="s">
        <v>499</v>
      </c>
      <c r="E753" s="157">
        <v>90011</v>
      </c>
      <c r="F753" s="158" t="str">
        <f t="shared" si="22"/>
        <v>0810</v>
      </c>
      <c r="G753" s="158" t="str">
        <f t="shared" si="23"/>
        <v>900110810</v>
      </c>
      <c r="H753" s="157" t="s">
        <v>498</v>
      </c>
    </row>
    <row r="754" spans="1:8" x14ac:dyDescent="0.3">
      <c r="A754" s="155">
        <v>811</v>
      </c>
      <c r="B754" s="167" t="s">
        <v>508</v>
      </c>
      <c r="C754" s="167" t="s">
        <v>90</v>
      </c>
      <c r="D754" s="168" t="s">
        <v>499</v>
      </c>
      <c r="E754" s="157">
        <v>90011</v>
      </c>
      <c r="F754" s="158" t="str">
        <f t="shared" si="22"/>
        <v>0811</v>
      </c>
      <c r="G754" s="158" t="str">
        <f t="shared" si="23"/>
        <v>900110811</v>
      </c>
      <c r="H754" s="157" t="s">
        <v>498</v>
      </c>
    </row>
    <row r="755" spans="1:8" x14ac:dyDescent="0.3">
      <c r="A755" s="155">
        <v>812</v>
      </c>
      <c r="B755" s="167" t="s">
        <v>509</v>
      </c>
      <c r="C755" s="167" t="s">
        <v>90</v>
      </c>
      <c r="D755" s="168" t="s">
        <v>499</v>
      </c>
      <c r="E755" s="157">
        <v>90011</v>
      </c>
      <c r="F755" s="158" t="str">
        <f t="shared" si="22"/>
        <v>0812</v>
      </c>
      <c r="G755" s="158" t="str">
        <f t="shared" si="23"/>
        <v>900110812</v>
      </c>
      <c r="H755" s="157" t="s">
        <v>498</v>
      </c>
    </row>
    <row r="756" spans="1:8" x14ac:dyDescent="0.3">
      <c r="A756" s="155">
        <v>813</v>
      </c>
      <c r="B756" s="167" t="s">
        <v>510</v>
      </c>
      <c r="C756" s="167" t="s">
        <v>90</v>
      </c>
      <c r="D756" s="168" t="s">
        <v>499</v>
      </c>
      <c r="E756" s="157">
        <v>90011</v>
      </c>
      <c r="F756" s="158" t="str">
        <f t="shared" si="22"/>
        <v>0813</v>
      </c>
      <c r="G756" s="158" t="str">
        <f t="shared" si="23"/>
        <v>900110813</v>
      </c>
      <c r="H756" s="157" t="s">
        <v>498</v>
      </c>
    </row>
    <row r="757" spans="1:8" x14ac:dyDescent="0.3">
      <c r="A757" s="155">
        <v>814</v>
      </c>
      <c r="B757" s="167" t="s">
        <v>407</v>
      </c>
      <c r="C757" s="167" t="s">
        <v>90</v>
      </c>
      <c r="D757" s="168" t="s">
        <v>499</v>
      </c>
      <c r="E757" s="157">
        <v>90011</v>
      </c>
      <c r="F757" s="158" t="str">
        <f t="shared" si="22"/>
        <v>0814</v>
      </c>
      <c r="G757" s="158" t="str">
        <f t="shared" si="23"/>
        <v>900110814</v>
      </c>
      <c r="H757" s="157" t="s">
        <v>498</v>
      </c>
    </row>
    <row r="758" spans="1:8" x14ac:dyDescent="0.3">
      <c r="A758" s="155">
        <v>815</v>
      </c>
      <c r="B758" s="167" t="s">
        <v>511</v>
      </c>
      <c r="C758" s="167" t="s">
        <v>90</v>
      </c>
      <c r="D758" s="168" t="s">
        <v>499</v>
      </c>
      <c r="E758" s="157">
        <v>90011</v>
      </c>
      <c r="F758" s="158" t="str">
        <f t="shared" si="22"/>
        <v>0815</v>
      </c>
      <c r="G758" s="158" t="str">
        <f t="shared" si="23"/>
        <v>900110815</v>
      </c>
      <c r="H758" s="157" t="s">
        <v>498</v>
      </c>
    </row>
    <row r="759" spans="1:8" x14ac:dyDescent="0.3">
      <c r="A759" s="155">
        <v>816</v>
      </c>
      <c r="B759" s="167" t="s">
        <v>512</v>
      </c>
      <c r="C759" s="167" t="s">
        <v>90</v>
      </c>
      <c r="D759" s="168" t="s">
        <v>499</v>
      </c>
      <c r="E759" s="157">
        <v>90011</v>
      </c>
      <c r="F759" s="158" t="str">
        <f t="shared" si="22"/>
        <v>0816</v>
      </c>
      <c r="G759" s="158" t="str">
        <f t="shared" si="23"/>
        <v>900110816</v>
      </c>
      <c r="H759" s="157" t="s">
        <v>498</v>
      </c>
    </row>
    <row r="760" spans="1:8" x14ac:dyDescent="0.3">
      <c r="A760" s="155">
        <v>817</v>
      </c>
      <c r="B760" s="167" t="s">
        <v>513</v>
      </c>
      <c r="C760" s="167" t="s">
        <v>90</v>
      </c>
      <c r="D760" s="168" t="s">
        <v>499</v>
      </c>
      <c r="E760" s="157">
        <v>90011</v>
      </c>
      <c r="F760" s="158" t="str">
        <f t="shared" si="22"/>
        <v>0817</v>
      </c>
      <c r="G760" s="158" t="str">
        <f t="shared" si="23"/>
        <v>900110817</v>
      </c>
      <c r="H760" s="157" t="s">
        <v>498</v>
      </c>
    </row>
    <row r="761" spans="1:8" x14ac:dyDescent="0.3">
      <c r="A761" s="155">
        <v>818</v>
      </c>
      <c r="B761" s="167" t="s">
        <v>514</v>
      </c>
      <c r="C761" s="167" t="s">
        <v>90</v>
      </c>
      <c r="D761" s="168" t="s">
        <v>499</v>
      </c>
      <c r="E761" s="157">
        <v>90011</v>
      </c>
      <c r="F761" s="158" t="str">
        <f t="shared" si="22"/>
        <v>0818</v>
      </c>
      <c r="G761" s="158" t="str">
        <f t="shared" si="23"/>
        <v>900110818</v>
      </c>
      <c r="H761" s="157" t="s">
        <v>498</v>
      </c>
    </row>
    <row r="762" spans="1:8" x14ac:dyDescent="0.3">
      <c r="A762" s="155">
        <v>819</v>
      </c>
      <c r="B762" s="167" t="s">
        <v>515</v>
      </c>
      <c r="C762" s="167" t="s">
        <v>90</v>
      </c>
      <c r="D762" s="168" t="s">
        <v>499</v>
      </c>
      <c r="E762" s="157">
        <v>90011</v>
      </c>
      <c r="F762" s="158" t="str">
        <f t="shared" si="22"/>
        <v>0819</v>
      </c>
      <c r="G762" s="158" t="str">
        <f t="shared" si="23"/>
        <v>900110819</v>
      </c>
      <c r="H762" s="157" t="s">
        <v>498</v>
      </c>
    </row>
    <row r="763" spans="1:8" x14ac:dyDescent="0.3">
      <c r="A763" s="155">
        <v>820</v>
      </c>
      <c r="B763" s="167" t="s">
        <v>516</v>
      </c>
      <c r="C763" s="167" t="s">
        <v>90</v>
      </c>
      <c r="D763" s="168" t="s">
        <v>499</v>
      </c>
      <c r="E763" s="157">
        <v>90011</v>
      </c>
      <c r="F763" s="158" t="str">
        <f t="shared" si="22"/>
        <v>0820</v>
      </c>
      <c r="G763" s="158" t="str">
        <f t="shared" si="23"/>
        <v>900110820</v>
      </c>
      <c r="H763" s="157" t="s">
        <v>498</v>
      </c>
    </row>
    <row r="764" spans="1:8" x14ac:dyDescent="0.3">
      <c r="A764" s="155">
        <v>821</v>
      </c>
      <c r="B764" s="167" t="s">
        <v>517</v>
      </c>
      <c r="C764" s="167" t="s">
        <v>90</v>
      </c>
      <c r="D764" s="168" t="s">
        <v>499</v>
      </c>
      <c r="E764" s="157">
        <v>90011</v>
      </c>
      <c r="F764" s="158" t="str">
        <f t="shared" si="22"/>
        <v>0821</v>
      </c>
      <c r="G764" s="158" t="str">
        <f t="shared" si="23"/>
        <v>900110821</v>
      </c>
      <c r="H764" s="157" t="s">
        <v>498</v>
      </c>
    </row>
    <row r="765" spans="1:8" x14ac:dyDescent="0.3">
      <c r="A765" s="155">
        <v>830</v>
      </c>
      <c r="B765" s="167" t="s">
        <v>518</v>
      </c>
      <c r="C765" s="167" t="s">
        <v>90</v>
      </c>
      <c r="D765" s="168" t="s">
        <v>499</v>
      </c>
      <c r="E765" s="157">
        <v>90011</v>
      </c>
      <c r="F765" s="158" t="str">
        <f t="shared" si="22"/>
        <v>0830</v>
      </c>
      <c r="G765" s="158" t="str">
        <f t="shared" si="23"/>
        <v>900110830</v>
      </c>
      <c r="H765" s="157" t="s">
        <v>498</v>
      </c>
    </row>
    <row r="766" spans="1:8" x14ac:dyDescent="0.3">
      <c r="A766" s="155">
        <v>831</v>
      </c>
      <c r="B766" s="167" t="s">
        <v>519</v>
      </c>
      <c r="C766" s="167" t="s">
        <v>90</v>
      </c>
      <c r="D766" s="168" t="s">
        <v>499</v>
      </c>
      <c r="E766" s="157">
        <v>90011</v>
      </c>
      <c r="F766" s="158" t="str">
        <f t="shared" si="22"/>
        <v>0831</v>
      </c>
      <c r="G766" s="158" t="str">
        <f t="shared" si="23"/>
        <v>900110831</v>
      </c>
      <c r="H766" s="157" t="s">
        <v>498</v>
      </c>
    </row>
    <row r="767" spans="1:8" x14ac:dyDescent="0.3">
      <c r="A767" s="155">
        <v>832</v>
      </c>
      <c r="B767" s="167" t="s">
        <v>520</v>
      </c>
      <c r="C767" s="167" t="s">
        <v>90</v>
      </c>
      <c r="D767" s="168" t="s">
        <v>499</v>
      </c>
      <c r="E767" s="157">
        <v>90011</v>
      </c>
      <c r="F767" s="158" t="str">
        <f t="shared" si="22"/>
        <v>0832</v>
      </c>
      <c r="G767" s="158" t="str">
        <f t="shared" si="23"/>
        <v>900110832</v>
      </c>
      <c r="H767" s="157" t="s">
        <v>498</v>
      </c>
    </row>
    <row r="768" spans="1:8" x14ac:dyDescent="0.3">
      <c r="A768" s="155">
        <v>833</v>
      </c>
      <c r="B768" s="167" t="s">
        <v>521</v>
      </c>
      <c r="C768" s="167" t="s">
        <v>90</v>
      </c>
      <c r="D768" s="168" t="s">
        <v>499</v>
      </c>
      <c r="E768" s="157">
        <v>90011</v>
      </c>
      <c r="F768" s="158" t="str">
        <f t="shared" si="22"/>
        <v>0833</v>
      </c>
      <c r="G768" s="158" t="str">
        <f t="shared" si="23"/>
        <v>900110833</v>
      </c>
      <c r="H768" s="157" t="s">
        <v>498</v>
      </c>
    </row>
    <row r="769" spans="1:8" x14ac:dyDescent="0.3">
      <c r="A769" s="155">
        <v>834</v>
      </c>
      <c r="B769" s="167" t="s">
        <v>522</v>
      </c>
      <c r="C769" s="167" t="s">
        <v>90</v>
      </c>
      <c r="D769" s="168" t="s">
        <v>499</v>
      </c>
      <c r="E769" s="157">
        <v>90011</v>
      </c>
      <c r="F769" s="158" t="str">
        <f t="shared" si="22"/>
        <v>0834</v>
      </c>
      <c r="G769" s="158" t="str">
        <f t="shared" si="23"/>
        <v>900110834</v>
      </c>
      <c r="H769" s="157" t="s">
        <v>498</v>
      </c>
    </row>
    <row r="770" spans="1:8" x14ac:dyDescent="0.3">
      <c r="A770" s="155">
        <v>835</v>
      </c>
      <c r="B770" s="167" t="s">
        <v>523</v>
      </c>
      <c r="C770" s="167" t="s">
        <v>90</v>
      </c>
      <c r="D770" s="168" t="s">
        <v>499</v>
      </c>
      <c r="E770" s="157">
        <v>90011</v>
      </c>
      <c r="F770" s="158" t="str">
        <f t="shared" ref="F770:F833" si="24">IF(LEN($A770)&lt;=4,LEFT(TEXT($A770,"0000"),4),LEFT(TEXT($A770,"000000"),4))</f>
        <v>0835</v>
      </c>
      <c r="G770" s="158" t="str">
        <f t="shared" si="23"/>
        <v>900110835</v>
      </c>
      <c r="H770" s="157" t="s">
        <v>498</v>
      </c>
    </row>
    <row r="771" spans="1:8" x14ac:dyDescent="0.3">
      <c r="A771" s="155">
        <v>836</v>
      </c>
      <c r="B771" s="167" t="s">
        <v>524</v>
      </c>
      <c r="C771" s="167" t="s">
        <v>90</v>
      </c>
      <c r="D771" s="168" t="s">
        <v>499</v>
      </c>
      <c r="E771" s="157">
        <v>90011</v>
      </c>
      <c r="F771" s="158" t="str">
        <f t="shared" si="24"/>
        <v>0836</v>
      </c>
      <c r="G771" s="158" t="str">
        <f t="shared" si="23"/>
        <v>900110836</v>
      </c>
      <c r="H771" s="157" t="s">
        <v>498</v>
      </c>
    </row>
    <row r="772" spans="1:8" x14ac:dyDescent="0.3">
      <c r="A772" s="155">
        <v>837</v>
      </c>
      <c r="B772" s="167" t="s">
        <v>525</v>
      </c>
      <c r="C772" s="167" t="s">
        <v>90</v>
      </c>
      <c r="D772" s="168" t="s">
        <v>499</v>
      </c>
      <c r="E772" s="157">
        <v>90011</v>
      </c>
      <c r="F772" s="158" t="str">
        <f t="shared" si="24"/>
        <v>0837</v>
      </c>
      <c r="G772" s="158" t="str">
        <f t="shared" ref="G772:G835" si="25">$E772&amp;$F772</f>
        <v>900110837</v>
      </c>
      <c r="H772" s="157" t="s">
        <v>498</v>
      </c>
    </row>
    <row r="773" spans="1:8" x14ac:dyDescent="0.3">
      <c r="A773" s="155">
        <v>838</v>
      </c>
      <c r="B773" s="167" t="s">
        <v>526</v>
      </c>
      <c r="C773" s="167" t="s">
        <v>90</v>
      </c>
      <c r="D773" s="168" t="s">
        <v>499</v>
      </c>
      <c r="E773" s="157">
        <v>90011</v>
      </c>
      <c r="F773" s="158" t="str">
        <f t="shared" si="24"/>
        <v>0838</v>
      </c>
      <c r="G773" s="158" t="str">
        <f t="shared" si="25"/>
        <v>900110838</v>
      </c>
      <c r="H773" s="157" t="s">
        <v>498</v>
      </c>
    </row>
    <row r="774" spans="1:8" x14ac:dyDescent="0.3">
      <c r="A774" s="155">
        <v>839</v>
      </c>
      <c r="B774" s="167" t="s">
        <v>527</v>
      </c>
      <c r="C774" s="167" t="s">
        <v>90</v>
      </c>
      <c r="D774" s="168" t="s">
        <v>499</v>
      </c>
      <c r="E774" s="157">
        <v>90011</v>
      </c>
      <c r="F774" s="158" t="str">
        <f t="shared" si="24"/>
        <v>0839</v>
      </c>
      <c r="G774" s="158" t="str">
        <f t="shared" si="25"/>
        <v>900110839</v>
      </c>
      <c r="H774" s="157" t="s">
        <v>498</v>
      </c>
    </row>
    <row r="775" spans="1:8" x14ac:dyDescent="0.3">
      <c r="A775" s="155">
        <v>840</v>
      </c>
      <c r="B775" s="167" t="s">
        <v>528</v>
      </c>
      <c r="C775" s="167" t="s">
        <v>90</v>
      </c>
      <c r="D775" s="168" t="s">
        <v>499</v>
      </c>
      <c r="E775" s="157">
        <v>90011</v>
      </c>
      <c r="F775" s="158" t="str">
        <f t="shared" si="24"/>
        <v>0840</v>
      </c>
      <c r="G775" s="158" t="str">
        <f t="shared" si="25"/>
        <v>900110840</v>
      </c>
      <c r="H775" s="157" t="s">
        <v>498</v>
      </c>
    </row>
    <row r="776" spans="1:8" x14ac:dyDescent="0.3">
      <c r="A776" s="155">
        <v>841</v>
      </c>
      <c r="B776" s="167" t="s">
        <v>529</v>
      </c>
      <c r="C776" s="167" t="s">
        <v>90</v>
      </c>
      <c r="D776" s="168" t="s">
        <v>499</v>
      </c>
      <c r="E776" s="157">
        <v>90011</v>
      </c>
      <c r="F776" s="158" t="str">
        <f t="shared" si="24"/>
        <v>0841</v>
      </c>
      <c r="G776" s="158" t="str">
        <f t="shared" si="25"/>
        <v>900110841</v>
      </c>
      <c r="H776" s="157" t="s">
        <v>498</v>
      </c>
    </row>
    <row r="777" spans="1:8" x14ac:dyDescent="0.3">
      <c r="A777" s="155">
        <v>842</v>
      </c>
      <c r="B777" s="167" t="s">
        <v>530</v>
      </c>
      <c r="C777" s="167" t="s">
        <v>90</v>
      </c>
      <c r="D777" s="168" t="s">
        <v>499</v>
      </c>
      <c r="E777" s="157">
        <v>90011</v>
      </c>
      <c r="F777" s="158" t="str">
        <f t="shared" si="24"/>
        <v>0842</v>
      </c>
      <c r="G777" s="158" t="str">
        <f t="shared" si="25"/>
        <v>900110842</v>
      </c>
      <c r="H777" s="157" t="s">
        <v>498</v>
      </c>
    </row>
    <row r="778" spans="1:8" x14ac:dyDescent="0.3">
      <c r="A778" s="155">
        <v>843</v>
      </c>
      <c r="B778" s="167" t="s">
        <v>531</v>
      </c>
      <c r="C778" s="167" t="s">
        <v>90</v>
      </c>
      <c r="D778" s="168" t="s">
        <v>499</v>
      </c>
      <c r="E778" s="157">
        <v>90011</v>
      </c>
      <c r="F778" s="158" t="str">
        <f t="shared" si="24"/>
        <v>0843</v>
      </c>
      <c r="G778" s="158" t="str">
        <f t="shared" si="25"/>
        <v>900110843</v>
      </c>
      <c r="H778" s="157" t="s">
        <v>498</v>
      </c>
    </row>
    <row r="779" spans="1:8" x14ac:dyDescent="0.3">
      <c r="A779" s="155">
        <v>844</v>
      </c>
      <c r="B779" s="167" t="s">
        <v>532</v>
      </c>
      <c r="C779" s="167" t="s">
        <v>90</v>
      </c>
      <c r="D779" s="168" t="s">
        <v>499</v>
      </c>
      <c r="E779" s="157">
        <v>90011</v>
      </c>
      <c r="F779" s="158" t="str">
        <f t="shared" si="24"/>
        <v>0844</v>
      </c>
      <c r="G779" s="158" t="str">
        <f t="shared" si="25"/>
        <v>900110844</v>
      </c>
      <c r="H779" s="157" t="s">
        <v>498</v>
      </c>
    </row>
    <row r="780" spans="1:8" x14ac:dyDescent="0.3">
      <c r="A780" s="155">
        <v>845</v>
      </c>
      <c r="B780" s="167" t="s">
        <v>533</v>
      </c>
      <c r="C780" s="167" t="s">
        <v>90</v>
      </c>
      <c r="D780" s="168" t="s">
        <v>499</v>
      </c>
      <c r="E780" s="157">
        <v>90011</v>
      </c>
      <c r="F780" s="158" t="str">
        <f t="shared" si="24"/>
        <v>0845</v>
      </c>
      <c r="G780" s="158" t="str">
        <f t="shared" si="25"/>
        <v>900110845</v>
      </c>
      <c r="H780" s="157" t="s">
        <v>498</v>
      </c>
    </row>
    <row r="781" spans="1:8" x14ac:dyDescent="0.3">
      <c r="A781" s="155">
        <v>846</v>
      </c>
      <c r="B781" s="167" t="s">
        <v>534</v>
      </c>
      <c r="C781" s="167" t="s">
        <v>90</v>
      </c>
      <c r="D781" s="168" t="s">
        <v>499</v>
      </c>
      <c r="E781" s="157">
        <v>90011</v>
      </c>
      <c r="F781" s="158" t="str">
        <f t="shared" si="24"/>
        <v>0846</v>
      </c>
      <c r="G781" s="158" t="str">
        <f t="shared" si="25"/>
        <v>900110846</v>
      </c>
      <c r="H781" s="157" t="s">
        <v>498</v>
      </c>
    </row>
    <row r="782" spans="1:8" x14ac:dyDescent="0.3">
      <c r="A782" s="155">
        <v>847</v>
      </c>
      <c r="B782" s="167" t="s">
        <v>535</v>
      </c>
      <c r="C782" s="167" t="s">
        <v>90</v>
      </c>
      <c r="D782" s="168" t="s">
        <v>499</v>
      </c>
      <c r="E782" s="157">
        <v>90011</v>
      </c>
      <c r="F782" s="158" t="str">
        <f t="shared" si="24"/>
        <v>0847</v>
      </c>
      <c r="G782" s="158" t="str">
        <f t="shared" si="25"/>
        <v>900110847</v>
      </c>
      <c r="H782" s="157" t="s">
        <v>498</v>
      </c>
    </row>
    <row r="783" spans="1:8" x14ac:dyDescent="0.3">
      <c r="A783" s="155">
        <v>848</v>
      </c>
      <c r="B783" s="167" t="s">
        <v>536</v>
      </c>
      <c r="C783" s="167" t="s">
        <v>90</v>
      </c>
      <c r="D783" s="168" t="s">
        <v>499</v>
      </c>
      <c r="E783" s="157">
        <v>90011</v>
      </c>
      <c r="F783" s="158" t="str">
        <f t="shared" si="24"/>
        <v>0848</v>
      </c>
      <c r="G783" s="158" t="str">
        <f t="shared" si="25"/>
        <v>900110848</v>
      </c>
      <c r="H783" s="157" t="s">
        <v>498</v>
      </c>
    </row>
    <row r="784" spans="1:8" x14ac:dyDescent="0.3">
      <c r="A784" s="155">
        <v>849</v>
      </c>
      <c r="B784" s="167" t="s">
        <v>537</v>
      </c>
      <c r="C784" s="167" t="s">
        <v>90</v>
      </c>
      <c r="D784" s="168" t="s">
        <v>499</v>
      </c>
      <c r="E784" s="157">
        <v>90011</v>
      </c>
      <c r="F784" s="158" t="str">
        <f t="shared" si="24"/>
        <v>0849</v>
      </c>
      <c r="G784" s="158" t="str">
        <f t="shared" si="25"/>
        <v>900110849</v>
      </c>
      <c r="H784" s="157" t="s">
        <v>498</v>
      </c>
    </row>
    <row r="785" spans="1:8" x14ac:dyDescent="0.3">
      <c r="A785" s="155">
        <v>850</v>
      </c>
      <c r="B785" s="167" t="s">
        <v>538</v>
      </c>
      <c r="C785" s="167" t="s">
        <v>90</v>
      </c>
      <c r="D785" s="168" t="s">
        <v>499</v>
      </c>
      <c r="E785" s="157">
        <v>90011</v>
      </c>
      <c r="F785" s="158" t="str">
        <f t="shared" si="24"/>
        <v>0850</v>
      </c>
      <c r="G785" s="158" t="str">
        <f t="shared" si="25"/>
        <v>900110850</v>
      </c>
      <c r="H785" s="157" t="s">
        <v>498</v>
      </c>
    </row>
    <row r="786" spans="1:8" x14ac:dyDescent="0.3">
      <c r="A786" s="155">
        <v>851</v>
      </c>
      <c r="B786" s="167" t="s">
        <v>539</v>
      </c>
      <c r="C786" s="167" t="s">
        <v>90</v>
      </c>
      <c r="D786" s="168" t="s">
        <v>499</v>
      </c>
      <c r="E786" s="157">
        <v>90011</v>
      </c>
      <c r="F786" s="158" t="str">
        <f t="shared" si="24"/>
        <v>0851</v>
      </c>
      <c r="G786" s="158" t="str">
        <f t="shared" si="25"/>
        <v>900110851</v>
      </c>
      <c r="H786" s="157" t="s">
        <v>498</v>
      </c>
    </row>
    <row r="787" spans="1:8" x14ac:dyDescent="0.3">
      <c r="A787" s="155">
        <v>852</v>
      </c>
      <c r="B787" s="167" t="s">
        <v>540</v>
      </c>
      <c r="C787" s="167" t="s">
        <v>90</v>
      </c>
      <c r="D787" s="168" t="s">
        <v>499</v>
      </c>
      <c r="E787" s="157">
        <v>90011</v>
      </c>
      <c r="F787" s="158" t="str">
        <f t="shared" si="24"/>
        <v>0852</v>
      </c>
      <c r="G787" s="158" t="str">
        <f t="shared" si="25"/>
        <v>900110852</v>
      </c>
      <c r="H787" s="157" t="s">
        <v>498</v>
      </c>
    </row>
    <row r="788" spans="1:8" x14ac:dyDescent="0.3">
      <c r="A788" s="155">
        <v>853</v>
      </c>
      <c r="B788" s="169" t="s">
        <v>541</v>
      </c>
      <c r="C788" s="167" t="s">
        <v>90</v>
      </c>
      <c r="D788" s="170" t="s">
        <v>543</v>
      </c>
      <c r="E788" s="158">
        <v>90011</v>
      </c>
      <c r="F788" s="158" t="str">
        <f t="shared" si="24"/>
        <v>0853</v>
      </c>
      <c r="G788" s="158" t="str">
        <f t="shared" si="25"/>
        <v>900110853</v>
      </c>
      <c r="H788" s="158" t="s">
        <v>542</v>
      </c>
    </row>
    <row r="789" spans="1:8" x14ac:dyDescent="0.3">
      <c r="A789" s="155">
        <v>854</v>
      </c>
      <c r="B789" s="167" t="s">
        <v>544</v>
      </c>
      <c r="C789" s="167" t="s">
        <v>90</v>
      </c>
      <c r="D789" s="168" t="s">
        <v>499</v>
      </c>
      <c r="E789" s="157">
        <v>90011</v>
      </c>
      <c r="F789" s="158" t="str">
        <f t="shared" si="24"/>
        <v>0854</v>
      </c>
      <c r="G789" s="158" t="str">
        <f t="shared" si="25"/>
        <v>900110854</v>
      </c>
      <c r="H789" s="157" t="s">
        <v>498</v>
      </c>
    </row>
    <row r="790" spans="1:8" x14ac:dyDescent="0.3">
      <c r="A790" s="155">
        <v>855</v>
      </c>
      <c r="B790" s="167" t="s">
        <v>545</v>
      </c>
      <c r="C790" s="167" t="s">
        <v>90</v>
      </c>
      <c r="D790" s="168" t="s">
        <v>499</v>
      </c>
      <c r="E790" s="157">
        <v>90011</v>
      </c>
      <c r="F790" s="158" t="str">
        <f t="shared" si="24"/>
        <v>0855</v>
      </c>
      <c r="G790" s="158" t="str">
        <f t="shared" si="25"/>
        <v>900110855</v>
      </c>
      <c r="H790" s="157" t="s">
        <v>498</v>
      </c>
    </row>
    <row r="791" spans="1:8" x14ac:dyDescent="0.3">
      <c r="A791" s="155">
        <v>856</v>
      </c>
      <c r="B791" s="167" t="s">
        <v>546</v>
      </c>
      <c r="C791" s="167" t="s">
        <v>90</v>
      </c>
      <c r="D791" s="168" t="s">
        <v>499</v>
      </c>
      <c r="E791" s="157">
        <v>90011</v>
      </c>
      <c r="F791" s="158" t="str">
        <f t="shared" si="24"/>
        <v>0856</v>
      </c>
      <c r="G791" s="158" t="str">
        <f t="shared" si="25"/>
        <v>900110856</v>
      </c>
      <c r="H791" s="157" t="s">
        <v>498</v>
      </c>
    </row>
    <row r="792" spans="1:8" x14ac:dyDescent="0.3">
      <c r="A792" s="155">
        <v>857</v>
      </c>
      <c r="B792" s="167" t="s">
        <v>547</v>
      </c>
      <c r="C792" s="167" t="s">
        <v>90</v>
      </c>
      <c r="D792" s="168" t="s">
        <v>499</v>
      </c>
      <c r="E792" s="157">
        <v>90011</v>
      </c>
      <c r="F792" s="158" t="str">
        <f t="shared" si="24"/>
        <v>0857</v>
      </c>
      <c r="G792" s="158" t="str">
        <f t="shared" si="25"/>
        <v>900110857</v>
      </c>
      <c r="H792" s="157" t="s">
        <v>498</v>
      </c>
    </row>
    <row r="793" spans="1:8" x14ac:dyDescent="0.3">
      <c r="A793" s="155">
        <v>870</v>
      </c>
      <c r="B793" s="167" t="s">
        <v>548</v>
      </c>
      <c r="C793" s="167" t="s">
        <v>90</v>
      </c>
      <c r="D793" s="168" t="s">
        <v>499</v>
      </c>
      <c r="E793" s="157">
        <v>90011</v>
      </c>
      <c r="F793" s="158" t="str">
        <f t="shared" si="24"/>
        <v>0870</v>
      </c>
      <c r="G793" s="158" t="str">
        <f t="shared" si="25"/>
        <v>900110870</v>
      </c>
      <c r="H793" s="157" t="s">
        <v>498</v>
      </c>
    </row>
    <row r="794" spans="1:8" x14ac:dyDescent="0.3">
      <c r="A794" s="155">
        <v>871</v>
      </c>
      <c r="B794" s="167" t="s">
        <v>549</v>
      </c>
      <c r="C794" s="167" t="s">
        <v>90</v>
      </c>
      <c r="D794" s="168" t="s">
        <v>499</v>
      </c>
      <c r="E794" s="157">
        <v>90011</v>
      </c>
      <c r="F794" s="158" t="str">
        <f t="shared" si="24"/>
        <v>0871</v>
      </c>
      <c r="G794" s="158" t="str">
        <f t="shared" si="25"/>
        <v>900110871</v>
      </c>
      <c r="H794" s="157" t="s">
        <v>498</v>
      </c>
    </row>
    <row r="795" spans="1:8" x14ac:dyDescent="0.3">
      <c r="A795" s="155">
        <v>898</v>
      </c>
      <c r="B795" s="167" t="s">
        <v>499</v>
      </c>
      <c r="C795" s="167" t="s">
        <v>90</v>
      </c>
      <c r="D795" s="168" t="s">
        <v>499</v>
      </c>
      <c r="E795" s="157">
        <v>90011</v>
      </c>
      <c r="F795" s="158" t="str">
        <f t="shared" si="24"/>
        <v>0898</v>
      </c>
      <c r="G795" s="158" t="str">
        <f t="shared" si="25"/>
        <v>900110898</v>
      </c>
      <c r="H795" s="157" t="s">
        <v>498</v>
      </c>
    </row>
    <row r="796" spans="1:8" x14ac:dyDescent="0.3">
      <c r="A796" s="155">
        <v>1702</v>
      </c>
      <c r="B796" s="167" t="s">
        <v>550</v>
      </c>
      <c r="C796" s="167" t="s">
        <v>90</v>
      </c>
      <c r="D796" s="168" t="s">
        <v>543</v>
      </c>
      <c r="E796" s="157">
        <v>90011</v>
      </c>
      <c r="F796" s="158" t="str">
        <f t="shared" si="24"/>
        <v>1702</v>
      </c>
      <c r="G796" s="158" t="str">
        <f t="shared" si="25"/>
        <v>900111702</v>
      </c>
      <c r="H796" s="157" t="s">
        <v>542</v>
      </c>
    </row>
    <row r="797" spans="1:8" x14ac:dyDescent="0.3">
      <c r="A797" s="155">
        <v>1703</v>
      </c>
      <c r="B797" s="167" t="s">
        <v>551</v>
      </c>
      <c r="C797" s="167" t="s">
        <v>90</v>
      </c>
      <c r="D797" s="168" t="s">
        <v>543</v>
      </c>
      <c r="E797" s="157">
        <v>90011</v>
      </c>
      <c r="F797" s="158" t="str">
        <f t="shared" si="24"/>
        <v>1703</v>
      </c>
      <c r="G797" s="158" t="str">
        <f t="shared" si="25"/>
        <v>900111703</v>
      </c>
      <c r="H797" s="157" t="s">
        <v>542</v>
      </c>
    </row>
    <row r="798" spans="1:8" x14ac:dyDescent="0.3">
      <c r="A798" s="155">
        <v>1704</v>
      </c>
      <c r="B798" s="167" t="s">
        <v>552</v>
      </c>
      <c r="C798" s="167" t="s">
        <v>90</v>
      </c>
      <c r="D798" s="168" t="s">
        <v>543</v>
      </c>
      <c r="E798" s="157">
        <v>90011</v>
      </c>
      <c r="F798" s="158" t="str">
        <f t="shared" si="24"/>
        <v>1704</v>
      </c>
      <c r="G798" s="158" t="str">
        <f t="shared" si="25"/>
        <v>900111704</v>
      </c>
      <c r="H798" s="157" t="s">
        <v>542</v>
      </c>
    </row>
    <row r="799" spans="1:8" x14ac:dyDescent="0.3">
      <c r="A799" s="155">
        <v>1705</v>
      </c>
      <c r="B799" s="167" t="s">
        <v>553</v>
      </c>
      <c r="C799" s="167" t="s">
        <v>90</v>
      </c>
      <c r="D799" s="168" t="s">
        <v>543</v>
      </c>
      <c r="E799" s="157">
        <v>90011</v>
      </c>
      <c r="F799" s="158" t="str">
        <f t="shared" si="24"/>
        <v>1705</v>
      </c>
      <c r="G799" s="158" t="str">
        <f t="shared" si="25"/>
        <v>900111705</v>
      </c>
      <c r="H799" s="157" t="s">
        <v>542</v>
      </c>
    </row>
    <row r="800" spans="1:8" x14ac:dyDescent="0.3">
      <c r="A800" s="155">
        <v>1706</v>
      </c>
      <c r="B800" s="167" t="s">
        <v>554</v>
      </c>
      <c r="C800" s="167" t="s">
        <v>90</v>
      </c>
      <c r="D800" s="168" t="s">
        <v>543</v>
      </c>
      <c r="E800" s="157">
        <v>90011</v>
      </c>
      <c r="F800" s="158" t="str">
        <f t="shared" si="24"/>
        <v>1706</v>
      </c>
      <c r="G800" s="158" t="str">
        <f t="shared" si="25"/>
        <v>900111706</v>
      </c>
      <c r="H800" s="157" t="s">
        <v>542</v>
      </c>
    </row>
    <row r="801" spans="1:8" x14ac:dyDescent="0.3">
      <c r="A801" s="155">
        <v>1707</v>
      </c>
      <c r="B801" s="167" t="s">
        <v>555</v>
      </c>
      <c r="C801" s="167" t="s">
        <v>90</v>
      </c>
      <c r="D801" s="168" t="s">
        <v>543</v>
      </c>
      <c r="E801" s="157">
        <v>90011</v>
      </c>
      <c r="F801" s="158" t="str">
        <f t="shared" si="24"/>
        <v>1707</v>
      </c>
      <c r="G801" s="158" t="str">
        <f t="shared" si="25"/>
        <v>900111707</v>
      </c>
      <c r="H801" s="157" t="s">
        <v>542</v>
      </c>
    </row>
    <row r="802" spans="1:8" x14ac:dyDescent="0.3">
      <c r="A802" s="155">
        <v>1708</v>
      </c>
      <c r="B802" s="167" t="s">
        <v>556</v>
      </c>
      <c r="C802" s="167" t="s">
        <v>90</v>
      </c>
      <c r="D802" s="168" t="s">
        <v>543</v>
      </c>
      <c r="E802" s="157">
        <v>90011</v>
      </c>
      <c r="F802" s="158" t="str">
        <f t="shared" si="24"/>
        <v>1708</v>
      </c>
      <c r="G802" s="158" t="str">
        <f t="shared" si="25"/>
        <v>900111708</v>
      </c>
      <c r="H802" s="157" t="s">
        <v>542</v>
      </c>
    </row>
    <row r="803" spans="1:8" x14ac:dyDescent="0.3">
      <c r="A803" s="155">
        <v>1709</v>
      </c>
      <c r="B803" s="167" t="s">
        <v>557</v>
      </c>
      <c r="C803" s="167" t="s">
        <v>90</v>
      </c>
      <c r="D803" s="168" t="s">
        <v>543</v>
      </c>
      <c r="E803" s="157">
        <v>90011</v>
      </c>
      <c r="F803" s="158" t="str">
        <f t="shared" si="24"/>
        <v>1709</v>
      </c>
      <c r="G803" s="158" t="str">
        <f t="shared" si="25"/>
        <v>900111709</v>
      </c>
      <c r="H803" s="157" t="s">
        <v>542</v>
      </c>
    </row>
    <row r="804" spans="1:8" x14ac:dyDescent="0.3">
      <c r="A804" s="155">
        <v>1710</v>
      </c>
      <c r="B804" s="167" t="s">
        <v>558</v>
      </c>
      <c r="C804" s="167" t="s">
        <v>90</v>
      </c>
      <c r="D804" s="168" t="s">
        <v>543</v>
      </c>
      <c r="E804" s="157">
        <v>90011</v>
      </c>
      <c r="F804" s="158" t="str">
        <f t="shared" si="24"/>
        <v>1710</v>
      </c>
      <c r="G804" s="158" t="str">
        <f t="shared" si="25"/>
        <v>900111710</v>
      </c>
      <c r="H804" s="157" t="s">
        <v>542</v>
      </c>
    </row>
    <row r="805" spans="1:8" x14ac:dyDescent="0.3">
      <c r="A805" s="155">
        <v>1711</v>
      </c>
      <c r="B805" s="167" t="s">
        <v>559</v>
      </c>
      <c r="C805" s="167" t="s">
        <v>90</v>
      </c>
      <c r="D805" s="168" t="s">
        <v>543</v>
      </c>
      <c r="E805" s="157">
        <v>90011</v>
      </c>
      <c r="F805" s="158" t="str">
        <f t="shared" si="24"/>
        <v>1711</v>
      </c>
      <c r="G805" s="158" t="str">
        <f t="shared" si="25"/>
        <v>900111711</v>
      </c>
      <c r="H805" s="157" t="s">
        <v>542</v>
      </c>
    </row>
    <row r="806" spans="1:8" x14ac:dyDescent="0.3">
      <c r="A806" s="155">
        <v>1712</v>
      </c>
      <c r="B806" s="167" t="s">
        <v>560</v>
      </c>
      <c r="C806" s="167" t="s">
        <v>90</v>
      </c>
      <c r="D806" s="168" t="s">
        <v>543</v>
      </c>
      <c r="E806" s="157">
        <v>90011</v>
      </c>
      <c r="F806" s="158" t="str">
        <f t="shared" si="24"/>
        <v>1712</v>
      </c>
      <c r="G806" s="158" t="str">
        <f t="shared" si="25"/>
        <v>900111712</v>
      </c>
      <c r="H806" s="157" t="s">
        <v>542</v>
      </c>
    </row>
    <row r="807" spans="1:8" x14ac:dyDescent="0.3">
      <c r="A807" s="155">
        <v>1713</v>
      </c>
      <c r="B807" s="167" t="s">
        <v>561</v>
      </c>
      <c r="C807" s="167" t="s">
        <v>90</v>
      </c>
      <c r="D807" s="168" t="s">
        <v>543</v>
      </c>
      <c r="E807" s="157">
        <v>90011</v>
      </c>
      <c r="F807" s="158" t="str">
        <f t="shared" si="24"/>
        <v>1713</v>
      </c>
      <c r="G807" s="158" t="str">
        <f t="shared" si="25"/>
        <v>900111713</v>
      </c>
      <c r="H807" s="157" t="s">
        <v>542</v>
      </c>
    </row>
    <row r="808" spans="1:8" x14ac:dyDescent="0.3">
      <c r="A808" s="155">
        <v>1714</v>
      </c>
      <c r="B808" s="167" t="s">
        <v>562</v>
      </c>
      <c r="C808" s="167" t="s">
        <v>90</v>
      </c>
      <c r="D808" s="168" t="s">
        <v>543</v>
      </c>
      <c r="E808" s="157">
        <v>90011</v>
      </c>
      <c r="F808" s="158" t="str">
        <f t="shared" si="24"/>
        <v>1714</v>
      </c>
      <c r="G808" s="158" t="str">
        <f t="shared" si="25"/>
        <v>900111714</v>
      </c>
      <c r="H808" s="157" t="s">
        <v>542</v>
      </c>
    </row>
    <row r="809" spans="1:8" x14ac:dyDescent="0.3">
      <c r="A809" s="155">
        <v>1715</v>
      </c>
      <c r="B809" s="167" t="s">
        <v>563</v>
      </c>
      <c r="C809" s="167" t="s">
        <v>90</v>
      </c>
      <c r="D809" s="168" t="s">
        <v>543</v>
      </c>
      <c r="E809" s="157">
        <v>90011</v>
      </c>
      <c r="F809" s="158" t="str">
        <f t="shared" si="24"/>
        <v>1715</v>
      </c>
      <c r="G809" s="158" t="str">
        <f t="shared" si="25"/>
        <v>900111715</v>
      </c>
      <c r="H809" s="157" t="s">
        <v>542</v>
      </c>
    </row>
    <row r="810" spans="1:8" x14ac:dyDescent="0.3">
      <c r="A810" s="155">
        <v>1716</v>
      </c>
      <c r="B810" s="167" t="s">
        <v>564</v>
      </c>
      <c r="C810" s="167" t="s">
        <v>90</v>
      </c>
      <c r="D810" s="168" t="s">
        <v>543</v>
      </c>
      <c r="E810" s="157">
        <v>90011</v>
      </c>
      <c r="F810" s="158" t="str">
        <f t="shared" si="24"/>
        <v>1716</v>
      </c>
      <c r="G810" s="158" t="str">
        <f t="shared" si="25"/>
        <v>900111716</v>
      </c>
      <c r="H810" s="157" t="s">
        <v>542</v>
      </c>
    </row>
    <row r="811" spans="1:8" x14ac:dyDescent="0.3">
      <c r="A811" s="155">
        <v>1717</v>
      </c>
      <c r="B811" s="167" t="s">
        <v>565</v>
      </c>
      <c r="C811" s="167" t="s">
        <v>90</v>
      </c>
      <c r="D811" s="168" t="s">
        <v>543</v>
      </c>
      <c r="E811" s="157">
        <v>90011</v>
      </c>
      <c r="F811" s="158" t="str">
        <f t="shared" si="24"/>
        <v>1717</v>
      </c>
      <c r="G811" s="158" t="str">
        <f t="shared" si="25"/>
        <v>900111717</v>
      </c>
      <c r="H811" s="157" t="s">
        <v>542</v>
      </c>
    </row>
    <row r="812" spans="1:8" x14ac:dyDescent="0.3">
      <c r="A812" s="155">
        <v>1718</v>
      </c>
      <c r="B812" s="167" t="s">
        <v>566</v>
      </c>
      <c r="C812" s="167" t="s">
        <v>90</v>
      </c>
      <c r="D812" s="168" t="s">
        <v>543</v>
      </c>
      <c r="E812" s="157">
        <v>90011</v>
      </c>
      <c r="F812" s="158" t="str">
        <f t="shared" si="24"/>
        <v>1718</v>
      </c>
      <c r="G812" s="158" t="str">
        <f t="shared" si="25"/>
        <v>900111718</v>
      </c>
      <c r="H812" s="157" t="s">
        <v>542</v>
      </c>
    </row>
    <row r="813" spans="1:8" x14ac:dyDescent="0.3">
      <c r="A813" s="155">
        <v>1719</v>
      </c>
      <c r="B813" s="167" t="s">
        <v>567</v>
      </c>
      <c r="C813" s="167" t="s">
        <v>90</v>
      </c>
      <c r="D813" s="168" t="s">
        <v>543</v>
      </c>
      <c r="E813" s="157">
        <v>90011</v>
      </c>
      <c r="F813" s="158" t="str">
        <f t="shared" si="24"/>
        <v>1719</v>
      </c>
      <c r="G813" s="158" t="str">
        <f t="shared" si="25"/>
        <v>900111719</v>
      </c>
      <c r="H813" s="157" t="s">
        <v>542</v>
      </c>
    </row>
    <row r="814" spans="1:8" x14ac:dyDescent="0.3">
      <c r="A814" s="155">
        <v>1720</v>
      </c>
      <c r="B814" s="167" t="s">
        <v>568</v>
      </c>
      <c r="C814" s="167" t="s">
        <v>90</v>
      </c>
      <c r="D814" s="168" t="s">
        <v>543</v>
      </c>
      <c r="E814" s="157">
        <v>90011</v>
      </c>
      <c r="F814" s="158" t="str">
        <f t="shared" si="24"/>
        <v>1720</v>
      </c>
      <c r="G814" s="158" t="str">
        <f t="shared" si="25"/>
        <v>900111720</v>
      </c>
      <c r="H814" s="157" t="s">
        <v>542</v>
      </c>
    </row>
    <row r="815" spans="1:8" x14ac:dyDescent="0.3">
      <c r="A815" s="155">
        <v>1730</v>
      </c>
      <c r="B815" s="167" t="s">
        <v>569</v>
      </c>
      <c r="C815" s="167" t="s">
        <v>90</v>
      </c>
      <c r="D815" s="168" t="s">
        <v>543</v>
      </c>
      <c r="E815" s="157">
        <v>90011</v>
      </c>
      <c r="F815" s="158" t="str">
        <f t="shared" si="24"/>
        <v>1730</v>
      </c>
      <c r="G815" s="158" t="str">
        <f t="shared" si="25"/>
        <v>900111730</v>
      </c>
      <c r="H815" s="157" t="s">
        <v>542</v>
      </c>
    </row>
    <row r="816" spans="1:8" x14ac:dyDescent="0.3">
      <c r="A816" s="155">
        <v>1731</v>
      </c>
      <c r="B816" s="167" t="s">
        <v>570</v>
      </c>
      <c r="C816" s="167" t="s">
        <v>90</v>
      </c>
      <c r="D816" s="168" t="s">
        <v>543</v>
      </c>
      <c r="E816" s="157">
        <v>90011</v>
      </c>
      <c r="F816" s="158" t="str">
        <f t="shared" si="24"/>
        <v>1731</v>
      </c>
      <c r="G816" s="158" t="str">
        <f t="shared" si="25"/>
        <v>900111731</v>
      </c>
      <c r="H816" s="157" t="s">
        <v>542</v>
      </c>
    </row>
    <row r="817" spans="1:8" x14ac:dyDescent="0.3">
      <c r="A817" s="155">
        <v>1732</v>
      </c>
      <c r="B817" s="167" t="s">
        <v>571</v>
      </c>
      <c r="C817" s="167" t="s">
        <v>90</v>
      </c>
      <c r="D817" s="168" t="s">
        <v>543</v>
      </c>
      <c r="E817" s="157">
        <v>90011</v>
      </c>
      <c r="F817" s="158" t="str">
        <f t="shared" si="24"/>
        <v>1732</v>
      </c>
      <c r="G817" s="158" t="str">
        <f t="shared" si="25"/>
        <v>900111732</v>
      </c>
      <c r="H817" s="157" t="s">
        <v>542</v>
      </c>
    </row>
    <row r="818" spans="1:8" x14ac:dyDescent="0.3">
      <c r="A818" s="155">
        <v>1733</v>
      </c>
      <c r="B818" s="167" t="s">
        <v>572</v>
      </c>
      <c r="C818" s="167" t="s">
        <v>90</v>
      </c>
      <c r="D818" s="168" t="s">
        <v>543</v>
      </c>
      <c r="E818" s="157">
        <v>90011</v>
      </c>
      <c r="F818" s="158" t="str">
        <f t="shared" si="24"/>
        <v>1733</v>
      </c>
      <c r="G818" s="158" t="str">
        <f t="shared" si="25"/>
        <v>900111733</v>
      </c>
      <c r="H818" s="157" t="s">
        <v>542</v>
      </c>
    </row>
    <row r="819" spans="1:8" x14ac:dyDescent="0.3">
      <c r="A819" s="155">
        <v>1734</v>
      </c>
      <c r="B819" s="167" t="s">
        <v>573</v>
      </c>
      <c r="C819" s="167" t="s">
        <v>90</v>
      </c>
      <c r="D819" s="168" t="s">
        <v>543</v>
      </c>
      <c r="E819" s="157">
        <v>90011</v>
      </c>
      <c r="F819" s="158" t="str">
        <f t="shared" si="24"/>
        <v>1734</v>
      </c>
      <c r="G819" s="158" t="str">
        <f t="shared" si="25"/>
        <v>900111734</v>
      </c>
      <c r="H819" s="157" t="s">
        <v>542</v>
      </c>
    </row>
    <row r="820" spans="1:8" x14ac:dyDescent="0.3">
      <c r="A820" s="155">
        <v>1735</v>
      </c>
      <c r="B820" s="167" t="s">
        <v>574</v>
      </c>
      <c r="C820" s="167" t="s">
        <v>90</v>
      </c>
      <c r="D820" s="168" t="s">
        <v>543</v>
      </c>
      <c r="E820" s="157">
        <v>90011</v>
      </c>
      <c r="F820" s="158" t="str">
        <f t="shared" si="24"/>
        <v>1735</v>
      </c>
      <c r="G820" s="158" t="str">
        <f t="shared" si="25"/>
        <v>900111735</v>
      </c>
      <c r="H820" s="157" t="s">
        <v>542</v>
      </c>
    </row>
    <row r="821" spans="1:8" x14ac:dyDescent="0.3">
      <c r="A821" s="155">
        <v>1736</v>
      </c>
      <c r="B821" s="167" t="s">
        <v>575</v>
      </c>
      <c r="C821" s="167" t="s">
        <v>90</v>
      </c>
      <c r="D821" s="168" t="s">
        <v>543</v>
      </c>
      <c r="E821" s="157">
        <v>90011</v>
      </c>
      <c r="F821" s="158" t="str">
        <f t="shared" si="24"/>
        <v>1736</v>
      </c>
      <c r="G821" s="158" t="str">
        <f t="shared" si="25"/>
        <v>900111736</v>
      </c>
      <c r="H821" s="157" t="s">
        <v>542</v>
      </c>
    </row>
    <row r="822" spans="1:8" x14ac:dyDescent="0.3">
      <c r="A822" s="155">
        <v>1737</v>
      </c>
      <c r="B822" s="167" t="s">
        <v>576</v>
      </c>
      <c r="C822" s="167" t="s">
        <v>90</v>
      </c>
      <c r="D822" s="168" t="s">
        <v>543</v>
      </c>
      <c r="E822" s="157">
        <v>90011</v>
      </c>
      <c r="F822" s="158" t="str">
        <f t="shared" si="24"/>
        <v>1737</v>
      </c>
      <c r="G822" s="158" t="str">
        <f t="shared" si="25"/>
        <v>900111737</v>
      </c>
      <c r="H822" s="157" t="s">
        <v>542</v>
      </c>
    </row>
    <row r="823" spans="1:8" x14ac:dyDescent="0.3">
      <c r="A823" s="155">
        <v>1738</v>
      </c>
      <c r="B823" s="167" t="s">
        <v>577</v>
      </c>
      <c r="C823" s="167" t="s">
        <v>90</v>
      </c>
      <c r="D823" s="168" t="s">
        <v>543</v>
      </c>
      <c r="E823" s="157">
        <v>90011</v>
      </c>
      <c r="F823" s="158" t="str">
        <f t="shared" si="24"/>
        <v>1738</v>
      </c>
      <c r="G823" s="158" t="str">
        <f t="shared" si="25"/>
        <v>900111738</v>
      </c>
      <c r="H823" s="157" t="s">
        <v>542</v>
      </c>
    </row>
    <row r="824" spans="1:8" x14ac:dyDescent="0.3">
      <c r="A824" s="155">
        <v>1739</v>
      </c>
      <c r="B824" s="167" t="s">
        <v>578</v>
      </c>
      <c r="C824" s="167" t="s">
        <v>90</v>
      </c>
      <c r="D824" s="168" t="s">
        <v>543</v>
      </c>
      <c r="E824" s="157">
        <v>90011</v>
      </c>
      <c r="F824" s="158" t="str">
        <f t="shared" si="24"/>
        <v>1739</v>
      </c>
      <c r="G824" s="158" t="str">
        <f t="shared" si="25"/>
        <v>900111739</v>
      </c>
      <c r="H824" s="157" t="s">
        <v>542</v>
      </c>
    </row>
    <row r="825" spans="1:8" x14ac:dyDescent="0.3">
      <c r="A825" s="155">
        <v>1740</v>
      </c>
      <c r="B825" s="167" t="s">
        <v>579</v>
      </c>
      <c r="C825" s="167" t="s">
        <v>90</v>
      </c>
      <c r="D825" s="168" t="s">
        <v>543</v>
      </c>
      <c r="E825" s="157">
        <v>90011</v>
      </c>
      <c r="F825" s="158" t="str">
        <f t="shared" si="24"/>
        <v>1740</v>
      </c>
      <c r="G825" s="158" t="str">
        <f t="shared" si="25"/>
        <v>900111740</v>
      </c>
      <c r="H825" s="157" t="s">
        <v>542</v>
      </c>
    </row>
    <row r="826" spans="1:8" x14ac:dyDescent="0.3">
      <c r="A826" s="155">
        <v>1741</v>
      </c>
      <c r="B826" s="167" t="s">
        <v>580</v>
      </c>
      <c r="C826" s="167" t="s">
        <v>90</v>
      </c>
      <c r="D826" s="168" t="s">
        <v>543</v>
      </c>
      <c r="E826" s="157">
        <v>90011</v>
      </c>
      <c r="F826" s="158" t="str">
        <f t="shared" si="24"/>
        <v>1741</v>
      </c>
      <c r="G826" s="158" t="str">
        <f t="shared" si="25"/>
        <v>900111741</v>
      </c>
      <c r="H826" s="157" t="s">
        <v>542</v>
      </c>
    </row>
    <row r="827" spans="1:8" x14ac:dyDescent="0.3">
      <c r="A827" s="155">
        <v>1742</v>
      </c>
      <c r="B827" s="167" t="s">
        <v>581</v>
      </c>
      <c r="C827" s="167" t="s">
        <v>90</v>
      </c>
      <c r="D827" s="168" t="s">
        <v>543</v>
      </c>
      <c r="E827" s="157">
        <v>90011</v>
      </c>
      <c r="F827" s="158" t="str">
        <f t="shared" si="24"/>
        <v>1742</v>
      </c>
      <c r="G827" s="158" t="str">
        <f t="shared" si="25"/>
        <v>900111742</v>
      </c>
      <c r="H827" s="157" t="s">
        <v>542</v>
      </c>
    </row>
    <row r="828" spans="1:8" x14ac:dyDescent="0.3">
      <c r="A828" s="155">
        <v>1743</v>
      </c>
      <c r="B828" s="167" t="s">
        <v>582</v>
      </c>
      <c r="C828" s="167" t="s">
        <v>90</v>
      </c>
      <c r="D828" s="168" t="s">
        <v>543</v>
      </c>
      <c r="E828" s="157">
        <v>90011</v>
      </c>
      <c r="F828" s="158" t="str">
        <f t="shared" si="24"/>
        <v>1743</v>
      </c>
      <c r="G828" s="158" t="str">
        <f t="shared" si="25"/>
        <v>900111743</v>
      </c>
      <c r="H828" s="157" t="s">
        <v>542</v>
      </c>
    </row>
    <row r="829" spans="1:8" x14ac:dyDescent="0.3">
      <c r="A829" s="155">
        <v>1744</v>
      </c>
      <c r="B829" s="167" t="s">
        <v>583</v>
      </c>
      <c r="C829" s="167" t="s">
        <v>90</v>
      </c>
      <c r="D829" s="168" t="s">
        <v>543</v>
      </c>
      <c r="E829" s="157">
        <v>90011</v>
      </c>
      <c r="F829" s="158" t="str">
        <f t="shared" si="24"/>
        <v>1744</v>
      </c>
      <c r="G829" s="158" t="str">
        <f t="shared" si="25"/>
        <v>900111744</v>
      </c>
      <c r="H829" s="157" t="s">
        <v>542</v>
      </c>
    </row>
    <row r="830" spans="1:8" x14ac:dyDescent="0.3">
      <c r="A830" s="155">
        <v>1745</v>
      </c>
      <c r="B830" s="167" t="s">
        <v>584</v>
      </c>
      <c r="C830" s="167" t="s">
        <v>90</v>
      </c>
      <c r="D830" s="168" t="s">
        <v>543</v>
      </c>
      <c r="E830" s="157">
        <v>90011</v>
      </c>
      <c r="F830" s="158" t="str">
        <f t="shared" si="24"/>
        <v>1745</v>
      </c>
      <c r="G830" s="158" t="str">
        <f t="shared" si="25"/>
        <v>900111745</v>
      </c>
      <c r="H830" s="157" t="s">
        <v>542</v>
      </c>
    </row>
    <row r="831" spans="1:8" x14ac:dyDescent="0.3">
      <c r="A831" s="155">
        <v>1771</v>
      </c>
      <c r="B831" s="167" t="s">
        <v>585</v>
      </c>
      <c r="C831" s="167" t="s">
        <v>90</v>
      </c>
      <c r="D831" s="168" t="s">
        <v>543</v>
      </c>
      <c r="E831" s="157">
        <v>90011</v>
      </c>
      <c r="F831" s="158" t="str">
        <f t="shared" si="24"/>
        <v>1771</v>
      </c>
      <c r="G831" s="158" t="str">
        <f t="shared" si="25"/>
        <v>900111771</v>
      </c>
      <c r="H831" s="157" t="s">
        <v>542</v>
      </c>
    </row>
    <row r="832" spans="1:8" x14ac:dyDescent="0.3">
      <c r="A832" s="155">
        <v>1798</v>
      </c>
      <c r="B832" s="167" t="s">
        <v>586</v>
      </c>
      <c r="C832" s="167" t="s">
        <v>90</v>
      </c>
      <c r="D832" s="168" t="s">
        <v>543</v>
      </c>
      <c r="E832" s="157">
        <v>90011</v>
      </c>
      <c r="F832" s="158" t="str">
        <f t="shared" si="24"/>
        <v>1798</v>
      </c>
      <c r="G832" s="158" t="str">
        <f t="shared" si="25"/>
        <v>900111798</v>
      </c>
      <c r="H832" s="157" t="s">
        <v>542</v>
      </c>
    </row>
    <row r="833" spans="1:8" x14ac:dyDescent="0.3">
      <c r="A833" s="155">
        <v>4902</v>
      </c>
      <c r="B833" s="167" t="s">
        <v>587</v>
      </c>
      <c r="C833" s="167" t="s">
        <v>90</v>
      </c>
      <c r="D833" s="168" t="s">
        <v>588</v>
      </c>
      <c r="E833" s="157">
        <v>90011</v>
      </c>
      <c r="F833" s="158" t="str">
        <f t="shared" si="24"/>
        <v>4902</v>
      </c>
      <c r="G833" s="158" t="str">
        <f t="shared" si="25"/>
        <v>900114902</v>
      </c>
      <c r="H833" s="157">
        <v>900115498</v>
      </c>
    </row>
    <row r="834" spans="1:8" x14ac:dyDescent="0.3">
      <c r="A834" s="155">
        <v>4903</v>
      </c>
      <c r="B834" s="167" t="s">
        <v>589</v>
      </c>
      <c r="C834" s="167" t="s">
        <v>90</v>
      </c>
      <c r="D834" s="168" t="s">
        <v>588</v>
      </c>
      <c r="E834" s="157">
        <v>90011</v>
      </c>
      <c r="F834" s="158" t="str">
        <f t="shared" ref="F834:F897" si="26">IF(LEN($A834)&lt;=4,LEFT(TEXT($A834,"0000"),4),LEFT(TEXT($A834,"000000"),4))</f>
        <v>4903</v>
      </c>
      <c r="G834" s="158" t="str">
        <f t="shared" si="25"/>
        <v>900114903</v>
      </c>
      <c r="H834" s="157">
        <v>900115498</v>
      </c>
    </row>
    <row r="835" spans="1:8" x14ac:dyDescent="0.3">
      <c r="A835" s="155">
        <v>4904</v>
      </c>
      <c r="B835" s="167" t="s">
        <v>590</v>
      </c>
      <c r="C835" s="167" t="s">
        <v>90</v>
      </c>
      <c r="D835" s="168" t="s">
        <v>588</v>
      </c>
      <c r="E835" s="157">
        <v>90011</v>
      </c>
      <c r="F835" s="158" t="str">
        <f t="shared" si="26"/>
        <v>4904</v>
      </c>
      <c r="G835" s="158" t="str">
        <f t="shared" si="25"/>
        <v>900114904</v>
      </c>
      <c r="H835" s="157">
        <v>900115498</v>
      </c>
    </row>
    <row r="836" spans="1:8" x14ac:dyDescent="0.3">
      <c r="A836" s="155">
        <v>4905</v>
      </c>
      <c r="B836" s="167" t="s">
        <v>591</v>
      </c>
      <c r="C836" s="167" t="s">
        <v>90</v>
      </c>
      <c r="D836" s="168" t="s">
        <v>588</v>
      </c>
      <c r="E836" s="157">
        <v>90011</v>
      </c>
      <c r="F836" s="158" t="str">
        <f t="shared" si="26"/>
        <v>4905</v>
      </c>
      <c r="G836" s="158" t="str">
        <f t="shared" ref="G836:G899" si="27">$E836&amp;$F836</f>
        <v>900114905</v>
      </c>
      <c r="H836" s="157">
        <v>900115498</v>
      </c>
    </row>
    <row r="837" spans="1:8" x14ac:dyDescent="0.3">
      <c r="A837" s="155">
        <v>4906</v>
      </c>
      <c r="B837" s="167" t="s">
        <v>592</v>
      </c>
      <c r="C837" s="167" t="s">
        <v>90</v>
      </c>
      <c r="D837" s="168" t="s">
        <v>588</v>
      </c>
      <c r="E837" s="157">
        <v>90011</v>
      </c>
      <c r="F837" s="158" t="str">
        <f t="shared" si="26"/>
        <v>4906</v>
      </c>
      <c r="G837" s="158" t="str">
        <f t="shared" si="27"/>
        <v>900114906</v>
      </c>
      <c r="H837" s="157">
        <v>900115498</v>
      </c>
    </row>
    <row r="838" spans="1:8" x14ac:dyDescent="0.3">
      <c r="A838" s="155">
        <v>4909</v>
      </c>
      <c r="B838" s="167" t="s">
        <v>593</v>
      </c>
      <c r="C838" s="167" t="s">
        <v>90</v>
      </c>
      <c r="D838" s="168" t="s">
        <v>588</v>
      </c>
      <c r="E838" s="157">
        <v>90011</v>
      </c>
      <c r="F838" s="158" t="str">
        <f t="shared" si="26"/>
        <v>4909</v>
      </c>
      <c r="G838" s="158" t="str">
        <f t="shared" si="27"/>
        <v>900114909</v>
      </c>
      <c r="H838" s="157">
        <v>900115498</v>
      </c>
    </row>
    <row r="839" spans="1:8" x14ac:dyDescent="0.3">
      <c r="A839" s="155">
        <v>4910</v>
      </c>
      <c r="B839" s="167" t="s">
        <v>594</v>
      </c>
      <c r="C839" s="167" t="s">
        <v>90</v>
      </c>
      <c r="D839" s="168" t="s">
        <v>588</v>
      </c>
      <c r="E839" s="157">
        <v>90011</v>
      </c>
      <c r="F839" s="158" t="str">
        <f t="shared" si="26"/>
        <v>4910</v>
      </c>
      <c r="G839" s="158" t="str">
        <f t="shared" si="27"/>
        <v>900114910</v>
      </c>
      <c r="H839" s="157">
        <v>900115498</v>
      </c>
    </row>
    <row r="840" spans="1:8" x14ac:dyDescent="0.3">
      <c r="A840" s="155">
        <v>4911</v>
      </c>
      <c r="B840" s="167" t="s">
        <v>595</v>
      </c>
      <c r="C840" s="167" t="s">
        <v>90</v>
      </c>
      <c r="D840" s="168" t="s">
        <v>588</v>
      </c>
      <c r="E840" s="157">
        <v>90011</v>
      </c>
      <c r="F840" s="158" t="str">
        <f t="shared" si="26"/>
        <v>4911</v>
      </c>
      <c r="G840" s="158" t="str">
        <f t="shared" si="27"/>
        <v>900114911</v>
      </c>
      <c r="H840" s="157">
        <v>900115498</v>
      </c>
    </row>
    <row r="841" spans="1:8" x14ac:dyDescent="0.3">
      <c r="A841" s="155">
        <v>4912</v>
      </c>
      <c r="B841" s="167" t="s">
        <v>596</v>
      </c>
      <c r="C841" s="167" t="s">
        <v>90</v>
      </c>
      <c r="D841" s="168" t="s">
        <v>588</v>
      </c>
      <c r="E841" s="157">
        <v>90011</v>
      </c>
      <c r="F841" s="158" t="str">
        <f t="shared" si="26"/>
        <v>4912</v>
      </c>
      <c r="G841" s="158" t="str">
        <f t="shared" si="27"/>
        <v>900114912</v>
      </c>
      <c r="H841" s="157">
        <v>900115498</v>
      </c>
    </row>
    <row r="842" spans="1:8" x14ac:dyDescent="0.3">
      <c r="A842" s="155">
        <v>4913</v>
      </c>
      <c r="B842" s="167" t="s">
        <v>597</v>
      </c>
      <c r="C842" s="167" t="s">
        <v>90</v>
      </c>
      <c r="D842" s="168" t="s">
        <v>588</v>
      </c>
      <c r="E842" s="157">
        <v>90011</v>
      </c>
      <c r="F842" s="158" t="str">
        <f t="shared" si="26"/>
        <v>4913</v>
      </c>
      <c r="G842" s="158" t="str">
        <f t="shared" si="27"/>
        <v>900114913</v>
      </c>
      <c r="H842" s="157">
        <v>900115498</v>
      </c>
    </row>
    <row r="843" spans="1:8" x14ac:dyDescent="0.3">
      <c r="A843" s="155">
        <v>4916</v>
      </c>
      <c r="B843" s="167" t="s">
        <v>598</v>
      </c>
      <c r="C843" s="167" t="s">
        <v>90</v>
      </c>
      <c r="D843" s="168" t="s">
        <v>588</v>
      </c>
      <c r="E843" s="157">
        <v>90011</v>
      </c>
      <c r="F843" s="158" t="str">
        <f t="shared" si="26"/>
        <v>4916</v>
      </c>
      <c r="G843" s="158" t="str">
        <f t="shared" si="27"/>
        <v>900114916</v>
      </c>
      <c r="H843" s="157">
        <v>900115498</v>
      </c>
    </row>
    <row r="844" spans="1:8" x14ac:dyDescent="0.3">
      <c r="A844" s="155">
        <v>4917</v>
      </c>
      <c r="B844" s="167" t="s">
        <v>599</v>
      </c>
      <c r="C844" s="167" t="s">
        <v>90</v>
      </c>
      <c r="D844" s="168" t="s">
        <v>588</v>
      </c>
      <c r="E844" s="157">
        <v>90011</v>
      </c>
      <c r="F844" s="158" t="str">
        <f t="shared" si="26"/>
        <v>4917</v>
      </c>
      <c r="G844" s="158" t="str">
        <f t="shared" si="27"/>
        <v>900114917</v>
      </c>
      <c r="H844" s="157">
        <v>900115498</v>
      </c>
    </row>
    <row r="845" spans="1:8" x14ac:dyDescent="0.3">
      <c r="A845" s="155">
        <v>4918</v>
      </c>
      <c r="B845" s="167" t="s">
        <v>600</v>
      </c>
      <c r="C845" s="167" t="s">
        <v>90</v>
      </c>
      <c r="D845" s="168" t="s">
        <v>588</v>
      </c>
      <c r="E845" s="157">
        <v>90011</v>
      </c>
      <c r="F845" s="158" t="str">
        <f t="shared" si="26"/>
        <v>4918</v>
      </c>
      <c r="G845" s="158" t="str">
        <f t="shared" si="27"/>
        <v>900114918</v>
      </c>
      <c r="H845" s="157">
        <v>900115498</v>
      </c>
    </row>
    <row r="846" spans="1:8" x14ac:dyDescent="0.3">
      <c r="A846" s="155">
        <v>4919</v>
      </c>
      <c r="B846" s="167" t="s">
        <v>601</v>
      </c>
      <c r="C846" s="167" t="s">
        <v>90</v>
      </c>
      <c r="D846" s="168" t="s">
        <v>588</v>
      </c>
      <c r="E846" s="157">
        <v>90011</v>
      </c>
      <c r="F846" s="158" t="str">
        <f t="shared" si="26"/>
        <v>4919</v>
      </c>
      <c r="G846" s="158" t="str">
        <f t="shared" si="27"/>
        <v>900114919</v>
      </c>
      <c r="H846" s="157">
        <v>900115498</v>
      </c>
    </row>
    <row r="847" spans="1:8" x14ac:dyDescent="0.3">
      <c r="A847" s="155">
        <v>4920</v>
      </c>
      <c r="B847" s="167" t="s">
        <v>602</v>
      </c>
      <c r="C847" s="167" t="s">
        <v>90</v>
      </c>
      <c r="D847" s="168" t="s">
        <v>588</v>
      </c>
      <c r="E847" s="157">
        <v>90011</v>
      </c>
      <c r="F847" s="158" t="str">
        <f t="shared" si="26"/>
        <v>4920</v>
      </c>
      <c r="G847" s="158" t="str">
        <f t="shared" si="27"/>
        <v>900114920</v>
      </c>
      <c r="H847" s="157">
        <v>900115498</v>
      </c>
    </row>
    <row r="848" spans="1:8" x14ac:dyDescent="0.3">
      <c r="A848" s="155">
        <v>4921</v>
      </c>
      <c r="B848" s="167" t="s">
        <v>603</v>
      </c>
      <c r="C848" s="167" t="s">
        <v>90</v>
      </c>
      <c r="D848" s="168" t="s">
        <v>588</v>
      </c>
      <c r="E848" s="157">
        <v>90011</v>
      </c>
      <c r="F848" s="158" t="str">
        <f t="shared" si="26"/>
        <v>4921</v>
      </c>
      <c r="G848" s="158" t="str">
        <f t="shared" si="27"/>
        <v>900114921</v>
      </c>
      <c r="H848" s="157">
        <v>900115498</v>
      </c>
    </row>
    <row r="849" spans="1:8" x14ac:dyDescent="0.3">
      <c r="A849" s="155">
        <v>4922</v>
      </c>
      <c r="B849" s="167" t="s">
        <v>604</v>
      </c>
      <c r="C849" s="167" t="s">
        <v>90</v>
      </c>
      <c r="D849" s="168" t="s">
        <v>588</v>
      </c>
      <c r="E849" s="157">
        <v>90011</v>
      </c>
      <c r="F849" s="158" t="str">
        <f t="shared" si="26"/>
        <v>4922</v>
      </c>
      <c r="G849" s="158" t="str">
        <f t="shared" si="27"/>
        <v>900114922</v>
      </c>
      <c r="H849" s="157">
        <v>900115498</v>
      </c>
    </row>
    <row r="850" spans="1:8" x14ac:dyDescent="0.3">
      <c r="A850" s="155">
        <v>4923</v>
      </c>
      <c r="B850" s="167" t="s">
        <v>605</v>
      </c>
      <c r="C850" s="167" t="s">
        <v>90</v>
      </c>
      <c r="D850" s="168" t="s">
        <v>588</v>
      </c>
      <c r="E850" s="157">
        <v>90011</v>
      </c>
      <c r="F850" s="158" t="str">
        <f t="shared" si="26"/>
        <v>4923</v>
      </c>
      <c r="G850" s="158" t="str">
        <f t="shared" si="27"/>
        <v>900114923</v>
      </c>
      <c r="H850" s="157">
        <v>900115498</v>
      </c>
    </row>
    <row r="851" spans="1:8" x14ac:dyDescent="0.3">
      <c r="A851" s="155">
        <v>5402</v>
      </c>
      <c r="B851" s="167" t="s">
        <v>606</v>
      </c>
      <c r="C851" s="167" t="s">
        <v>90</v>
      </c>
      <c r="D851" s="168" t="s">
        <v>588</v>
      </c>
      <c r="E851" s="157">
        <v>90011</v>
      </c>
      <c r="F851" s="158" t="str">
        <f t="shared" si="26"/>
        <v>5402</v>
      </c>
      <c r="G851" s="158" t="str">
        <f t="shared" si="27"/>
        <v>900115402</v>
      </c>
      <c r="H851" s="157" t="s">
        <v>607</v>
      </c>
    </row>
    <row r="852" spans="1:8" x14ac:dyDescent="0.3">
      <c r="A852" s="155">
        <v>5403</v>
      </c>
      <c r="B852" s="167" t="s">
        <v>608</v>
      </c>
      <c r="C852" s="167" t="s">
        <v>90</v>
      </c>
      <c r="D852" s="168" t="s">
        <v>588</v>
      </c>
      <c r="E852" s="157">
        <v>90011</v>
      </c>
      <c r="F852" s="158" t="str">
        <f t="shared" si="26"/>
        <v>5403</v>
      </c>
      <c r="G852" s="158" t="str">
        <f t="shared" si="27"/>
        <v>900115403</v>
      </c>
      <c r="H852" s="157" t="s">
        <v>607</v>
      </c>
    </row>
    <row r="853" spans="1:8" x14ac:dyDescent="0.3">
      <c r="A853" s="155">
        <v>5405</v>
      </c>
      <c r="B853" s="167" t="s">
        <v>609</v>
      </c>
      <c r="C853" s="167" t="s">
        <v>90</v>
      </c>
      <c r="D853" s="168" t="s">
        <v>588</v>
      </c>
      <c r="E853" s="157">
        <v>90011</v>
      </c>
      <c r="F853" s="158" t="str">
        <f t="shared" si="26"/>
        <v>5405</v>
      </c>
      <c r="G853" s="158" t="str">
        <f t="shared" si="27"/>
        <v>900115405</v>
      </c>
      <c r="H853" s="157" t="s">
        <v>607</v>
      </c>
    </row>
    <row r="854" spans="1:8" x14ac:dyDescent="0.3">
      <c r="A854" s="155">
        <v>5406</v>
      </c>
      <c r="B854" s="169" t="s">
        <v>610</v>
      </c>
      <c r="C854" s="167" t="s">
        <v>90</v>
      </c>
      <c r="D854" s="170" t="s">
        <v>588</v>
      </c>
      <c r="E854" s="158">
        <v>90011</v>
      </c>
      <c r="F854" s="158" t="str">
        <f t="shared" si="26"/>
        <v>5406</v>
      </c>
      <c r="G854" s="158" t="str">
        <f t="shared" si="27"/>
        <v>900115406</v>
      </c>
      <c r="H854" s="158" t="s">
        <v>607</v>
      </c>
    </row>
    <row r="855" spans="1:8" x14ac:dyDescent="0.3">
      <c r="A855" s="155">
        <v>5407</v>
      </c>
      <c r="B855" s="167" t="s">
        <v>611</v>
      </c>
      <c r="C855" s="167" t="s">
        <v>90</v>
      </c>
      <c r="D855" s="168" t="s">
        <v>588</v>
      </c>
      <c r="E855" s="157">
        <v>90011</v>
      </c>
      <c r="F855" s="158" t="str">
        <f t="shared" si="26"/>
        <v>5407</v>
      </c>
      <c r="G855" s="158" t="str">
        <f t="shared" si="27"/>
        <v>900115407</v>
      </c>
      <c r="H855" s="157" t="s">
        <v>607</v>
      </c>
    </row>
    <row r="856" spans="1:8" x14ac:dyDescent="0.3">
      <c r="A856" s="155">
        <v>5410</v>
      </c>
      <c r="B856" s="167" t="s">
        <v>612</v>
      </c>
      <c r="C856" s="167" t="s">
        <v>90</v>
      </c>
      <c r="D856" s="168" t="s">
        <v>588</v>
      </c>
      <c r="E856" s="157">
        <v>90011</v>
      </c>
      <c r="F856" s="158" t="str">
        <f t="shared" si="26"/>
        <v>5410</v>
      </c>
      <c r="G856" s="158" t="str">
        <f t="shared" si="27"/>
        <v>900115410</v>
      </c>
      <c r="H856" s="157" t="s">
        <v>607</v>
      </c>
    </row>
    <row r="857" spans="1:8" x14ac:dyDescent="0.3">
      <c r="A857" s="155">
        <v>5412</v>
      </c>
      <c r="B857" s="169" t="s">
        <v>613</v>
      </c>
      <c r="C857" s="167" t="s">
        <v>90</v>
      </c>
      <c r="D857" s="168" t="s">
        <v>588</v>
      </c>
      <c r="E857" s="157">
        <v>90011</v>
      </c>
      <c r="F857" s="158" t="str">
        <f t="shared" si="26"/>
        <v>5412</v>
      </c>
      <c r="G857" s="158" t="str">
        <f t="shared" si="27"/>
        <v>900115412</v>
      </c>
      <c r="H857" s="157" t="s">
        <v>607</v>
      </c>
    </row>
    <row r="858" spans="1:8" x14ac:dyDescent="0.3">
      <c r="A858" s="155">
        <v>5413</v>
      </c>
      <c r="B858" s="167" t="s">
        <v>614</v>
      </c>
      <c r="C858" s="167" t="s">
        <v>90</v>
      </c>
      <c r="D858" s="168" t="s">
        <v>588</v>
      </c>
      <c r="E858" s="157">
        <v>90011</v>
      </c>
      <c r="F858" s="158" t="str">
        <f t="shared" si="26"/>
        <v>5413</v>
      </c>
      <c r="G858" s="158" t="str">
        <f t="shared" si="27"/>
        <v>900115413</v>
      </c>
      <c r="H858" s="157" t="s">
        <v>607</v>
      </c>
    </row>
    <row r="859" spans="1:8" x14ac:dyDescent="0.3">
      <c r="A859" s="155">
        <v>5414</v>
      </c>
      <c r="B859" s="167" t="s">
        <v>615</v>
      </c>
      <c r="C859" s="167" t="s">
        <v>90</v>
      </c>
      <c r="D859" s="168" t="s">
        <v>588</v>
      </c>
      <c r="E859" s="157">
        <v>90011</v>
      </c>
      <c r="F859" s="158" t="str">
        <f t="shared" si="26"/>
        <v>5414</v>
      </c>
      <c r="G859" s="158" t="str">
        <f t="shared" si="27"/>
        <v>900115414</v>
      </c>
      <c r="H859" s="157" t="s">
        <v>607</v>
      </c>
    </row>
    <row r="860" spans="1:8" x14ac:dyDescent="0.3">
      <c r="A860" s="155">
        <v>5415</v>
      </c>
      <c r="B860" s="167" t="s">
        <v>616</v>
      </c>
      <c r="C860" s="167" t="s">
        <v>90</v>
      </c>
      <c r="D860" s="168" t="s">
        <v>588</v>
      </c>
      <c r="E860" s="157">
        <v>90011</v>
      </c>
      <c r="F860" s="158" t="str">
        <f t="shared" si="26"/>
        <v>5415</v>
      </c>
      <c r="G860" s="158" t="str">
        <f t="shared" si="27"/>
        <v>900115415</v>
      </c>
      <c r="H860" s="157" t="s">
        <v>607</v>
      </c>
    </row>
    <row r="861" spans="1:8" x14ac:dyDescent="0.3">
      <c r="A861" s="155">
        <v>5416</v>
      </c>
      <c r="B861" s="167" t="s">
        <v>617</v>
      </c>
      <c r="C861" s="167" t="s">
        <v>90</v>
      </c>
      <c r="D861" s="168" t="s">
        <v>588</v>
      </c>
      <c r="E861" s="157">
        <v>90011</v>
      </c>
      <c r="F861" s="158" t="str">
        <f t="shared" si="26"/>
        <v>5416</v>
      </c>
      <c r="G861" s="158" t="str">
        <f t="shared" si="27"/>
        <v>900115416</v>
      </c>
      <c r="H861" s="157" t="s">
        <v>607</v>
      </c>
    </row>
    <row r="862" spans="1:8" x14ac:dyDescent="0.3">
      <c r="A862" s="155">
        <v>5417</v>
      </c>
      <c r="B862" s="167" t="s">
        <v>618</v>
      </c>
      <c r="C862" s="167" t="s">
        <v>90</v>
      </c>
      <c r="D862" s="168" t="s">
        <v>588</v>
      </c>
      <c r="E862" s="157">
        <v>90011</v>
      </c>
      <c r="F862" s="158" t="str">
        <f t="shared" si="26"/>
        <v>5417</v>
      </c>
      <c r="G862" s="158" t="str">
        <f t="shared" si="27"/>
        <v>900115417</v>
      </c>
      <c r="H862" s="157" t="s">
        <v>607</v>
      </c>
    </row>
    <row r="863" spans="1:8" x14ac:dyDescent="0.3">
      <c r="A863" s="155">
        <v>5418</v>
      </c>
      <c r="B863" s="167" t="s">
        <v>619</v>
      </c>
      <c r="C863" s="167" t="s">
        <v>90</v>
      </c>
      <c r="D863" s="168" t="s">
        <v>588</v>
      </c>
      <c r="E863" s="157">
        <v>90011</v>
      </c>
      <c r="F863" s="158" t="str">
        <f t="shared" si="26"/>
        <v>5418</v>
      </c>
      <c r="G863" s="158" t="str">
        <f t="shared" si="27"/>
        <v>900115418</v>
      </c>
      <c r="H863" s="157" t="s">
        <v>607</v>
      </c>
    </row>
    <row r="864" spans="1:8" x14ac:dyDescent="0.3">
      <c r="A864" s="155">
        <v>5419</v>
      </c>
      <c r="B864" s="167" t="s">
        <v>620</v>
      </c>
      <c r="C864" s="167" t="s">
        <v>90</v>
      </c>
      <c r="D864" s="168" t="s">
        <v>588</v>
      </c>
      <c r="E864" s="157">
        <v>90011</v>
      </c>
      <c r="F864" s="158" t="str">
        <f t="shared" si="26"/>
        <v>5419</v>
      </c>
      <c r="G864" s="158" t="str">
        <f t="shared" si="27"/>
        <v>900115419</v>
      </c>
      <c r="H864" s="157" t="s">
        <v>607</v>
      </c>
    </row>
    <row r="865" spans="1:8" x14ac:dyDescent="0.3">
      <c r="A865" s="155">
        <v>5420</v>
      </c>
      <c r="B865" s="167" t="s">
        <v>621</v>
      </c>
      <c r="C865" s="167" t="s">
        <v>90</v>
      </c>
      <c r="D865" s="168" t="s">
        <v>588</v>
      </c>
      <c r="E865" s="157">
        <v>90011</v>
      </c>
      <c r="F865" s="158" t="str">
        <f t="shared" si="26"/>
        <v>5420</v>
      </c>
      <c r="G865" s="158" t="str">
        <f t="shared" si="27"/>
        <v>900115420</v>
      </c>
      <c r="H865" s="157" t="s">
        <v>607</v>
      </c>
    </row>
    <row r="866" spans="1:8" x14ac:dyDescent="0.3">
      <c r="A866" s="155">
        <v>5421</v>
      </c>
      <c r="B866" s="167" t="s">
        <v>622</v>
      </c>
      <c r="C866" s="167" t="s">
        <v>90</v>
      </c>
      <c r="D866" s="168" t="s">
        <v>588</v>
      </c>
      <c r="E866" s="157">
        <v>90011</v>
      </c>
      <c r="F866" s="158" t="str">
        <f t="shared" si="26"/>
        <v>5421</v>
      </c>
      <c r="G866" s="158" t="str">
        <f t="shared" si="27"/>
        <v>900115421</v>
      </c>
      <c r="H866" s="157" t="s">
        <v>607</v>
      </c>
    </row>
    <row r="867" spans="1:8" x14ac:dyDescent="0.3">
      <c r="A867" s="155">
        <v>5422</v>
      </c>
      <c r="B867" s="167" t="s">
        <v>623</v>
      </c>
      <c r="C867" s="167" t="s">
        <v>90</v>
      </c>
      <c r="D867" s="168" t="s">
        <v>588</v>
      </c>
      <c r="E867" s="157">
        <v>90011</v>
      </c>
      <c r="F867" s="158" t="str">
        <f t="shared" si="26"/>
        <v>5422</v>
      </c>
      <c r="G867" s="158" t="str">
        <f t="shared" si="27"/>
        <v>900115422</v>
      </c>
      <c r="H867" s="157" t="s">
        <v>607</v>
      </c>
    </row>
    <row r="868" spans="1:8" x14ac:dyDescent="0.3">
      <c r="A868" s="155">
        <v>5423</v>
      </c>
      <c r="B868" s="167" t="s">
        <v>624</v>
      </c>
      <c r="C868" s="167" t="s">
        <v>90</v>
      </c>
      <c r="D868" s="168" t="s">
        <v>588</v>
      </c>
      <c r="E868" s="157">
        <v>90011</v>
      </c>
      <c r="F868" s="158" t="str">
        <f t="shared" si="26"/>
        <v>5423</v>
      </c>
      <c r="G868" s="158" t="str">
        <f t="shared" si="27"/>
        <v>900115423</v>
      </c>
      <c r="H868" s="157" t="s">
        <v>607</v>
      </c>
    </row>
    <row r="869" spans="1:8" x14ac:dyDescent="0.3">
      <c r="A869" s="155">
        <v>5424</v>
      </c>
      <c r="B869" s="167" t="s">
        <v>625</v>
      </c>
      <c r="C869" s="167" t="s">
        <v>90</v>
      </c>
      <c r="D869" s="168" t="s">
        <v>588</v>
      </c>
      <c r="E869" s="157">
        <v>90011</v>
      </c>
      <c r="F869" s="158" t="str">
        <f t="shared" si="26"/>
        <v>5424</v>
      </c>
      <c r="G869" s="158" t="str">
        <f t="shared" si="27"/>
        <v>900115424</v>
      </c>
      <c r="H869" s="157" t="s">
        <v>607</v>
      </c>
    </row>
    <row r="870" spans="1:8" x14ac:dyDescent="0.3">
      <c r="A870" s="155">
        <v>5425</v>
      </c>
      <c r="B870" s="167" t="s">
        <v>626</v>
      </c>
      <c r="C870" s="167" t="s">
        <v>90</v>
      </c>
      <c r="D870" s="168" t="s">
        <v>588</v>
      </c>
      <c r="E870" s="157">
        <v>90011</v>
      </c>
      <c r="F870" s="158" t="str">
        <f t="shared" si="26"/>
        <v>5425</v>
      </c>
      <c r="G870" s="158" t="str">
        <f t="shared" si="27"/>
        <v>900115425</v>
      </c>
      <c r="H870" s="157" t="s">
        <v>607</v>
      </c>
    </row>
    <row r="871" spans="1:8" x14ac:dyDescent="0.3">
      <c r="A871" s="155">
        <v>5426</v>
      </c>
      <c r="B871" s="167" t="s">
        <v>627</v>
      </c>
      <c r="C871" s="167" t="s">
        <v>90</v>
      </c>
      <c r="D871" s="168" t="s">
        <v>588</v>
      </c>
      <c r="E871" s="157">
        <v>90011</v>
      </c>
      <c r="F871" s="158" t="str">
        <f t="shared" si="26"/>
        <v>5426</v>
      </c>
      <c r="G871" s="158" t="str">
        <f t="shared" si="27"/>
        <v>900115426</v>
      </c>
      <c r="H871" s="157" t="s">
        <v>607</v>
      </c>
    </row>
    <row r="872" spans="1:8" x14ac:dyDescent="0.3">
      <c r="A872" s="155">
        <v>5480</v>
      </c>
      <c r="B872" s="167" t="s">
        <v>628</v>
      </c>
      <c r="C872" s="167" t="s">
        <v>90</v>
      </c>
      <c r="D872" s="168" t="s">
        <v>588</v>
      </c>
      <c r="E872" s="157">
        <v>90011</v>
      </c>
      <c r="F872" s="158" t="str">
        <f t="shared" si="26"/>
        <v>5480</v>
      </c>
      <c r="G872" s="158" t="str">
        <f t="shared" si="27"/>
        <v>900115480</v>
      </c>
      <c r="H872" s="157">
        <v>900115498</v>
      </c>
    </row>
    <row r="873" spans="1:8" x14ac:dyDescent="0.3">
      <c r="A873" s="155">
        <v>5498</v>
      </c>
      <c r="B873" s="169" t="s">
        <v>588</v>
      </c>
      <c r="C873" s="167" t="s">
        <v>90</v>
      </c>
      <c r="D873" s="170" t="s">
        <v>588</v>
      </c>
      <c r="E873" s="158">
        <v>90011</v>
      </c>
      <c r="F873" s="158" t="str">
        <f t="shared" si="26"/>
        <v>5498</v>
      </c>
      <c r="G873" s="158" t="str">
        <f t="shared" si="27"/>
        <v>900115498</v>
      </c>
      <c r="H873" s="158" t="s">
        <v>607</v>
      </c>
    </row>
    <row r="874" spans="1:8" x14ac:dyDescent="0.3">
      <c r="A874" s="150">
        <v>1</v>
      </c>
      <c r="B874" s="151" t="s">
        <v>629</v>
      </c>
      <c r="C874" s="167" t="s">
        <v>91</v>
      </c>
      <c r="D874" s="154"/>
      <c r="E874" s="152">
        <v>90012</v>
      </c>
      <c r="F874" s="152" t="str">
        <f t="shared" si="26"/>
        <v>0001</v>
      </c>
      <c r="G874" s="152" t="str">
        <f t="shared" si="27"/>
        <v>900120001</v>
      </c>
      <c r="H874" s="153"/>
    </row>
    <row r="875" spans="1:8" x14ac:dyDescent="0.3">
      <c r="A875" s="155">
        <v>6801</v>
      </c>
      <c r="B875" s="156" t="s">
        <v>1147</v>
      </c>
      <c r="C875" s="167" t="s">
        <v>91</v>
      </c>
      <c r="D875" s="160" t="s">
        <v>630</v>
      </c>
      <c r="E875" s="157">
        <v>90012</v>
      </c>
      <c r="F875" s="158" t="str">
        <f t="shared" si="26"/>
        <v>6801</v>
      </c>
      <c r="G875" s="158" t="str">
        <f t="shared" si="27"/>
        <v>900126801</v>
      </c>
      <c r="H875" s="159">
        <v>900126898</v>
      </c>
    </row>
    <row r="876" spans="1:8" x14ac:dyDescent="0.3">
      <c r="A876" s="155">
        <v>6802</v>
      </c>
      <c r="B876" s="156" t="s">
        <v>1149</v>
      </c>
      <c r="C876" s="167" t="s">
        <v>91</v>
      </c>
      <c r="D876" s="160" t="s">
        <v>630</v>
      </c>
      <c r="E876" s="157">
        <v>90012</v>
      </c>
      <c r="F876" s="158" t="str">
        <f t="shared" si="26"/>
        <v>6802</v>
      </c>
      <c r="G876" s="158" t="str">
        <f t="shared" si="27"/>
        <v>900126802</v>
      </c>
      <c r="H876" s="159">
        <v>900126898</v>
      </c>
    </row>
    <row r="877" spans="1:8" x14ac:dyDescent="0.3">
      <c r="A877" s="155">
        <v>6803</v>
      </c>
      <c r="B877" s="156" t="s">
        <v>1150</v>
      </c>
      <c r="C877" s="167" t="s">
        <v>91</v>
      </c>
      <c r="D877" s="160" t="s">
        <v>630</v>
      </c>
      <c r="E877" s="157">
        <v>90012</v>
      </c>
      <c r="F877" s="158" t="str">
        <f t="shared" si="26"/>
        <v>6803</v>
      </c>
      <c r="G877" s="158" t="str">
        <f t="shared" si="27"/>
        <v>900126803</v>
      </c>
      <c r="H877" s="159">
        <v>900126898</v>
      </c>
    </row>
    <row r="878" spans="1:8" x14ac:dyDescent="0.3">
      <c r="A878" s="155">
        <v>6804</v>
      </c>
      <c r="B878" s="156" t="s">
        <v>1152</v>
      </c>
      <c r="C878" s="167" t="s">
        <v>91</v>
      </c>
      <c r="D878" s="160" t="s">
        <v>630</v>
      </c>
      <c r="E878" s="157">
        <v>90012</v>
      </c>
      <c r="F878" s="158" t="str">
        <f t="shared" si="26"/>
        <v>6804</v>
      </c>
      <c r="G878" s="158" t="str">
        <f t="shared" si="27"/>
        <v>900126804</v>
      </c>
      <c r="H878" s="159">
        <v>900126898</v>
      </c>
    </row>
    <row r="879" spans="1:8" x14ac:dyDescent="0.3">
      <c r="A879" s="155">
        <v>6805</v>
      </c>
      <c r="B879" s="156" t="s">
        <v>1154</v>
      </c>
      <c r="C879" s="167" t="s">
        <v>91</v>
      </c>
      <c r="D879" s="160" t="s">
        <v>630</v>
      </c>
      <c r="E879" s="157">
        <v>90012</v>
      </c>
      <c r="F879" s="158" t="str">
        <f t="shared" si="26"/>
        <v>6805</v>
      </c>
      <c r="G879" s="158" t="str">
        <f t="shared" si="27"/>
        <v>900126805</v>
      </c>
      <c r="H879" s="159">
        <v>900126898</v>
      </c>
    </row>
    <row r="880" spans="1:8" x14ac:dyDescent="0.3">
      <c r="A880" s="155">
        <v>6806</v>
      </c>
      <c r="B880" s="156" t="s">
        <v>1156</v>
      </c>
      <c r="C880" s="167" t="s">
        <v>91</v>
      </c>
      <c r="D880" s="160" t="s">
        <v>630</v>
      </c>
      <c r="E880" s="157">
        <v>90012</v>
      </c>
      <c r="F880" s="158" t="str">
        <f t="shared" si="26"/>
        <v>6806</v>
      </c>
      <c r="G880" s="158" t="str">
        <f t="shared" si="27"/>
        <v>900126806</v>
      </c>
      <c r="H880" s="159">
        <v>900126898</v>
      </c>
    </row>
    <row r="881" spans="1:8" x14ac:dyDescent="0.3">
      <c r="A881" s="155">
        <v>6807</v>
      </c>
      <c r="B881" s="156" t="s">
        <v>1158</v>
      </c>
      <c r="C881" s="167" t="s">
        <v>91</v>
      </c>
      <c r="D881" s="160" t="s">
        <v>630</v>
      </c>
      <c r="E881" s="157">
        <v>90012</v>
      </c>
      <c r="F881" s="158" t="str">
        <f t="shared" si="26"/>
        <v>6807</v>
      </c>
      <c r="G881" s="158" t="str">
        <f t="shared" si="27"/>
        <v>900126807</v>
      </c>
      <c r="H881" s="159">
        <v>900126898</v>
      </c>
    </row>
    <row r="882" spans="1:8" x14ac:dyDescent="0.3">
      <c r="A882" s="155">
        <v>6808</v>
      </c>
      <c r="B882" s="156" t="s">
        <v>1160</v>
      </c>
      <c r="C882" s="167" t="s">
        <v>91</v>
      </c>
      <c r="D882" s="160" t="s">
        <v>630</v>
      </c>
      <c r="E882" s="157">
        <v>90012</v>
      </c>
      <c r="F882" s="158" t="str">
        <f t="shared" si="26"/>
        <v>6808</v>
      </c>
      <c r="G882" s="158" t="str">
        <f t="shared" si="27"/>
        <v>900126808</v>
      </c>
      <c r="H882" s="159">
        <v>900126898</v>
      </c>
    </row>
    <row r="883" spans="1:8" x14ac:dyDescent="0.3">
      <c r="A883" s="155">
        <v>6809</v>
      </c>
      <c r="B883" s="156" t="s">
        <v>631</v>
      </c>
      <c r="C883" s="167" t="s">
        <v>91</v>
      </c>
      <c r="D883" s="160" t="s">
        <v>630</v>
      </c>
      <c r="E883" s="157">
        <v>90012</v>
      </c>
      <c r="F883" s="158" t="str">
        <f t="shared" si="26"/>
        <v>6809</v>
      </c>
      <c r="G883" s="158" t="str">
        <f t="shared" si="27"/>
        <v>900126809</v>
      </c>
      <c r="H883" s="159">
        <v>900126898</v>
      </c>
    </row>
    <row r="884" spans="1:8" x14ac:dyDescent="0.3">
      <c r="A884" s="155">
        <v>6810</v>
      </c>
      <c r="B884" s="156" t="s">
        <v>632</v>
      </c>
      <c r="C884" s="167" t="s">
        <v>91</v>
      </c>
      <c r="D884" s="160" t="s">
        <v>630</v>
      </c>
      <c r="E884" s="157">
        <v>90012</v>
      </c>
      <c r="F884" s="158" t="str">
        <f t="shared" si="26"/>
        <v>6810</v>
      </c>
      <c r="G884" s="158" t="str">
        <f t="shared" si="27"/>
        <v>900126810</v>
      </c>
      <c r="H884" s="159">
        <v>900126898</v>
      </c>
    </row>
    <row r="885" spans="1:8" x14ac:dyDescent="0.3">
      <c r="A885" s="155">
        <v>6811</v>
      </c>
      <c r="B885" s="156" t="s">
        <v>1164</v>
      </c>
      <c r="C885" s="167" t="s">
        <v>91</v>
      </c>
      <c r="D885" s="160" t="s">
        <v>630</v>
      </c>
      <c r="E885" s="157">
        <v>90012</v>
      </c>
      <c r="F885" s="158" t="str">
        <f t="shared" si="26"/>
        <v>6811</v>
      </c>
      <c r="G885" s="158" t="str">
        <f t="shared" si="27"/>
        <v>900126811</v>
      </c>
      <c r="H885" s="159">
        <v>900126898</v>
      </c>
    </row>
    <row r="886" spans="1:8" x14ac:dyDescent="0.3">
      <c r="A886" s="155">
        <v>6813</v>
      </c>
      <c r="B886" s="156" t="s">
        <v>1166</v>
      </c>
      <c r="C886" s="167" t="s">
        <v>91</v>
      </c>
      <c r="D886" s="160" t="s">
        <v>630</v>
      </c>
      <c r="E886" s="157">
        <v>90012</v>
      </c>
      <c r="F886" s="158" t="str">
        <f t="shared" si="26"/>
        <v>6813</v>
      </c>
      <c r="G886" s="158" t="str">
        <f t="shared" si="27"/>
        <v>900126813</v>
      </c>
      <c r="H886" s="159">
        <v>900126898</v>
      </c>
    </row>
    <row r="887" spans="1:8" x14ac:dyDescent="0.3">
      <c r="A887" s="155">
        <v>6815</v>
      </c>
      <c r="B887" s="156" t="s">
        <v>1168</v>
      </c>
      <c r="C887" s="167" t="s">
        <v>91</v>
      </c>
      <c r="D887" s="160" t="s">
        <v>630</v>
      </c>
      <c r="E887" s="157">
        <v>90012</v>
      </c>
      <c r="F887" s="158" t="str">
        <f t="shared" si="26"/>
        <v>6815</v>
      </c>
      <c r="G887" s="158" t="str">
        <f t="shared" si="27"/>
        <v>900126815</v>
      </c>
      <c r="H887" s="159">
        <v>900126898</v>
      </c>
    </row>
    <row r="888" spans="1:8" x14ac:dyDescent="0.3">
      <c r="A888" s="155">
        <v>6816</v>
      </c>
      <c r="B888" s="156" t="s">
        <v>1169</v>
      </c>
      <c r="C888" s="167" t="s">
        <v>91</v>
      </c>
      <c r="D888" s="160" t="s">
        <v>630</v>
      </c>
      <c r="E888" s="157">
        <v>90012</v>
      </c>
      <c r="F888" s="158" t="str">
        <f t="shared" si="26"/>
        <v>6816</v>
      </c>
      <c r="G888" s="158" t="str">
        <f t="shared" si="27"/>
        <v>900126816</v>
      </c>
      <c r="H888" s="159">
        <v>900126898</v>
      </c>
    </row>
    <row r="889" spans="1:8" x14ac:dyDescent="0.3">
      <c r="A889" s="155">
        <v>6819</v>
      </c>
      <c r="B889" s="156" t="s">
        <v>1171</v>
      </c>
      <c r="C889" s="167" t="s">
        <v>91</v>
      </c>
      <c r="D889" s="160" t="s">
        <v>630</v>
      </c>
      <c r="E889" s="157">
        <v>90012</v>
      </c>
      <c r="F889" s="158" t="str">
        <f t="shared" si="26"/>
        <v>6819</v>
      </c>
      <c r="G889" s="158" t="str">
        <f t="shared" si="27"/>
        <v>900126819</v>
      </c>
      <c r="H889" s="159">
        <v>900126898</v>
      </c>
    </row>
    <row r="890" spans="1:8" x14ac:dyDescent="0.3">
      <c r="A890" s="155">
        <v>6820</v>
      </c>
      <c r="B890" s="156" t="s">
        <v>1173</v>
      </c>
      <c r="C890" s="167" t="s">
        <v>91</v>
      </c>
      <c r="D890" s="160" t="s">
        <v>630</v>
      </c>
      <c r="E890" s="157">
        <v>90012</v>
      </c>
      <c r="F890" s="158" t="str">
        <f t="shared" si="26"/>
        <v>6820</v>
      </c>
      <c r="G890" s="158" t="str">
        <f t="shared" si="27"/>
        <v>900126820</v>
      </c>
      <c r="H890" s="159">
        <v>900126898</v>
      </c>
    </row>
    <row r="891" spans="1:8" x14ac:dyDescent="0.3">
      <c r="A891" s="155">
        <v>6821</v>
      </c>
      <c r="B891" s="156" t="s">
        <v>1175</v>
      </c>
      <c r="C891" s="167" t="s">
        <v>91</v>
      </c>
      <c r="D891" s="160" t="s">
        <v>630</v>
      </c>
      <c r="E891" s="157">
        <v>90012</v>
      </c>
      <c r="F891" s="158" t="str">
        <f t="shared" si="26"/>
        <v>6821</v>
      </c>
      <c r="G891" s="158" t="str">
        <f t="shared" si="27"/>
        <v>900126821</v>
      </c>
      <c r="H891" s="159">
        <v>900126898</v>
      </c>
    </row>
    <row r="892" spans="1:8" x14ac:dyDescent="0.3">
      <c r="A892" s="155">
        <v>6824</v>
      </c>
      <c r="B892" s="156" t="s">
        <v>633</v>
      </c>
      <c r="C892" s="167" t="s">
        <v>91</v>
      </c>
      <c r="D892" s="160" t="s">
        <v>630</v>
      </c>
      <c r="E892" s="157">
        <v>90012</v>
      </c>
      <c r="F892" s="158" t="str">
        <f t="shared" si="26"/>
        <v>6824</v>
      </c>
      <c r="G892" s="158" t="str">
        <f t="shared" si="27"/>
        <v>900126824</v>
      </c>
      <c r="H892" s="159">
        <v>900126898</v>
      </c>
    </row>
    <row r="893" spans="1:8" x14ac:dyDescent="0.3">
      <c r="A893" s="155">
        <v>6825</v>
      </c>
      <c r="B893" s="156" t="s">
        <v>1178</v>
      </c>
      <c r="C893" s="167" t="s">
        <v>91</v>
      </c>
      <c r="D893" s="160" t="s">
        <v>630</v>
      </c>
      <c r="E893" s="157">
        <v>90012</v>
      </c>
      <c r="F893" s="158" t="str">
        <f t="shared" si="26"/>
        <v>6825</v>
      </c>
      <c r="G893" s="158" t="str">
        <f t="shared" si="27"/>
        <v>900126825</v>
      </c>
      <c r="H893" s="159">
        <v>900126898</v>
      </c>
    </row>
    <row r="894" spans="1:8" x14ac:dyDescent="0.3">
      <c r="A894" s="155">
        <v>6827</v>
      </c>
      <c r="B894" s="156" t="s">
        <v>1180</v>
      </c>
      <c r="C894" s="167" t="s">
        <v>91</v>
      </c>
      <c r="D894" s="160" t="s">
        <v>630</v>
      </c>
      <c r="E894" s="157">
        <v>90012</v>
      </c>
      <c r="F894" s="158" t="str">
        <f t="shared" si="26"/>
        <v>6827</v>
      </c>
      <c r="G894" s="158" t="str">
        <f t="shared" si="27"/>
        <v>900126827</v>
      </c>
      <c r="H894" s="159">
        <v>900126898</v>
      </c>
    </row>
    <row r="895" spans="1:8" x14ac:dyDescent="0.3">
      <c r="A895" s="155">
        <v>6828</v>
      </c>
      <c r="B895" s="156" t="s">
        <v>1181</v>
      </c>
      <c r="C895" s="167" t="s">
        <v>91</v>
      </c>
      <c r="D895" s="160" t="s">
        <v>630</v>
      </c>
      <c r="E895" s="157">
        <v>90012</v>
      </c>
      <c r="F895" s="158" t="str">
        <f t="shared" si="26"/>
        <v>6828</v>
      </c>
      <c r="G895" s="158" t="str">
        <f t="shared" si="27"/>
        <v>900126828</v>
      </c>
      <c r="H895" s="159">
        <v>900126898</v>
      </c>
    </row>
    <row r="896" spans="1:8" x14ac:dyDescent="0.3">
      <c r="A896" s="155">
        <v>6829</v>
      </c>
      <c r="B896" s="156" t="s">
        <v>1183</v>
      </c>
      <c r="C896" s="167" t="s">
        <v>91</v>
      </c>
      <c r="D896" s="160" t="s">
        <v>630</v>
      </c>
      <c r="E896" s="157">
        <v>90012</v>
      </c>
      <c r="F896" s="158" t="str">
        <f t="shared" si="26"/>
        <v>6829</v>
      </c>
      <c r="G896" s="158" t="str">
        <f t="shared" si="27"/>
        <v>900126829</v>
      </c>
      <c r="H896" s="159">
        <v>900126898</v>
      </c>
    </row>
    <row r="897" spans="1:8" x14ac:dyDescent="0.3">
      <c r="A897" s="155">
        <v>6831</v>
      </c>
      <c r="B897" s="156" t="s">
        <v>1185</v>
      </c>
      <c r="C897" s="167" t="s">
        <v>91</v>
      </c>
      <c r="D897" s="160" t="s">
        <v>630</v>
      </c>
      <c r="E897" s="157">
        <v>90012</v>
      </c>
      <c r="F897" s="158" t="str">
        <f t="shared" si="26"/>
        <v>6831</v>
      </c>
      <c r="G897" s="158" t="str">
        <f t="shared" si="27"/>
        <v>900126831</v>
      </c>
      <c r="H897" s="159">
        <v>900126898</v>
      </c>
    </row>
    <row r="898" spans="1:8" x14ac:dyDescent="0.3">
      <c r="A898" s="155">
        <v>6832</v>
      </c>
      <c r="B898" s="156" t="s">
        <v>1187</v>
      </c>
      <c r="C898" s="167" t="s">
        <v>91</v>
      </c>
      <c r="D898" s="160" t="s">
        <v>630</v>
      </c>
      <c r="E898" s="157">
        <v>90012</v>
      </c>
      <c r="F898" s="158" t="str">
        <f t="shared" ref="F898:F961" si="28">IF(LEN($A898)&lt;=4,LEFT(TEXT($A898,"0000"),4),LEFT(TEXT($A898,"000000"),4))</f>
        <v>6832</v>
      </c>
      <c r="G898" s="158" t="str">
        <f t="shared" si="27"/>
        <v>900126832</v>
      </c>
      <c r="H898" s="159">
        <v>900126898</v>
      </c>
    </row>
    <row r="899" spans="1:8" x14ac:dyDescent="0.3">
      <c r="A899" s="155">
        <v>6833</v>
      </c>
      <c r="B899" s="156" t="s">
        <v>1189</v>
      </c>
      <c r="C899" s="167" t="s">
        <v>91</v>
      </c>
      <c r="D899" s="160" t="s">
        <v>630</v>
      </c>
      <c r="E899" s="157">
        <v>90012</v>
      </c>
      <c r="F899" s="158" t="str">
        <f t="shared" si="28"/>
        <v>6833</v>
      </c>
      <c r="G899" s="158" t="str">
        <f t="shared" si="27"/>
        <v>900126833</v>
      </c>
      <c r="H899" s="159">
        <v>900126898</v>
      </c>
    </row>
    <row r="900" spans="1:8" x14ac:dyDescent="0.3">
      <c r="A900" s="155">
        <v>6834</v>
      </c>
      <c r="B900" s="156" t="s">
        <v>1191</v>
      </c>
      <c r="C900" s="167" t="s">
        <v>91</v>
      </c>
      <c r="D900" s="160" t="s">
        <v>630</v>
      </c>
      <c r="E900" s="157">
        <v>90012</v>
      </c>
      <c r="F900" s="158" t="str">
        <f t="shared" si="28"/>
        <v>6834</v>
      </c>
      <c r="G900" s="158" t="str">
        <f t="shared" ref="G900:G963" si="29">$E900&amp;$F900</f>
        <v>900126834</v>
      </c>
      <c r="H900" s="159">
        <v>900126898</v>
      </c>
    </row>
    <row r="901" spans="1:8" x14ac:dyDescent="0.3">
      <c r="A901" s="155">
        <v>6836</v>
      </c>
      <c r="B901" s="156" t="s">
        <v>1192</v>
      </c>
      <c r="C901" s="167" t="s">
        <v>91</v>
      </c>
      <c r="D901" s="160" t="s">
        <v>630</v>
      </c>
      <c r="E901" s="157">
        <v>90012</v>
      </c>
      <c r="F901" s="158" t="str">
        <f t="shared" si="28"/>
        <v>6836</v>
      </c>
      <c r="G901" s="158" t="str">
        <f t="shared" si="29"/>
        <v>900126836</v>
      </c>
      <c r="H901" s="159">
        <v>900126898</v>
      </c>
    </row>
    <row r="902" spans="1:8" x14ac:dyDescent="0.3">
      <c r="A902" s="155">
        <v>6837</v>
      </c>
      <c r="B902" s="156" t="s">
        <v>1193</v>
      </c>
      <c r="C902" s="167" t="s">
        <v>91</v>
      </c>
      <c r="D902" s="160" t="s">
        <v>630</v>
      </c>
      <c r="E902" s="157">
        <v>90012</v>
      </c>
      <c r="F902" s="158" t="str">
        <f t="shared" si="28"/>
        <v>6837</v>
      </c>
      <c r="G902" s="158" t="str">
        <f t="shared" si="29"/>
        <v>900126837</v>
      </c>
      <c r="H902" s="159">
        <v>900126898</v>
      </c>
    </row>
    <row r="903" spans="1:8" x14ac:dyDescent="0.3">
      <c r="A903" s="155">
        <v>6839</v>
      </c>
      <c r="B903" s="156" t="s">
        <v>1194</v>
      </c>
      <c r="C903" s="167" t="s">
        <v>91</v>
      </c>
      <c r="D903" s="160" t="s">
        <v>630</v>
      </c>
      <c r="E903" s="157">
        <v>90012</v>
      </c>
      <c r="F903" s="158" t="str">
        <f t="shared" si="28"/>
        <v>6839</v>
      </c>
      <c r="G903" s="158" t="str">
        <f t="shared" si="29"/>
        <v>900126839</v>
      </c>
      <c r="H903" s="159">
        <v>900126898</v>
      </c>
    </row>
    <row r="904" spans="1:8" x14ac:dyDescent="0.3">
      <c r="A904" s="155">
        <v>6840</v>
      </c>
      <c r="B904" s="156" t="s">
        <v>1195</v>
      </c>
      <c r="C904" s="167" t="s">
        <v>91</v>
      </c>
      <c r="D904" s="160" t="s">
        <v>630</v>
      </c>
      <c r="E904" s="157">
        <v>90012</v>
      </c>
      <c r="F904" s="158" t="str">
        <f t="shared" si="28"/>
        <v>6840</v>
      </c>
      <c r="G904" s="158" t="str">
        <f t="shared" si="29"/>
        <v>900126840</v>
      </c>
      <c r="H904" s="159">
        <v>900126898</v>
      </c>
    </row>
    <row r="905" spans="1:8" x14ac:dyDescent="0.3">
      <c r="A905" s="155">
        <v>6841</v>
      </c>
      <c r="B905" s="156" t="s">
        <v>1196</v>
      </c>
      <c r="C905" s="167" t="s">
        <v>91</v>
      </c>
      <c r="D905" s="160" t="s">
        <v>630</v>
      </c>
      <c r="E905" s="157">
        <v>90012</v>
      </c>
      <c r="F905" s="158" t="str">
        <f t="shared" si="28"/>
        <v>6841</v>
      </c>
      <c r="G905" s="158" t="str">
        <f t="shared" si="29"/>
        <v>900126841</v>
      </c>
      <c r="H905" s="159">
        <v>900126898</v>
      </c>
    </row>
    <row r="906" spans="1:8" x14ac:dyDescent="0.3">
      <c r="A906" s="155">
        <v>6842</v>
      </c>
      <c r="B906" s="156" t="s">
        <v>1197</v>
      </c>
      <c r="C906" s="167" t="s">
        <v>91</v>
      </c>
      <c r="D906" s="160" t="s">
        <v>630</v>
      </c>
      <c r="E906" s="157">
        <v>90012</v>
      </c>
      <c r="F906" s="158" t="str">
        <f t="shared" si="28"/>
        <v>6842</v>
      </c>
      <c r="G906" s="158" t="str">
        <f t="shared" si="29"/>
        <v>900126842</v>
      </c>
      <c r="H906" s="159">
        <v>900126898</v>
      </c>
    </row>
    <row r="907" spans="1:8" x14ac:dyDescent="0.3">
      <c r="A907" s="155">
        <v>6843</v>
      </c>
      <c r="B907" s="156" t="s">
        <v>1198</v>
      </c>
      <c r="C907" s="167" t="s">
        <v>91</v>
      </c>
      <c r="D907" s="160" t="s">
        <v>630</v>
      </c>
      <c r="E907" s="157">
        <v>90012</v>
      </c>
      <c r="F907" s="158" t="str">
        <f t="shared" si="28"/>
        <v>6843</v>
      </c>
      <c r="G907" s="158" t="str">
        <f t="shared" si="29"/>
        <v>900126843</v>
      </c>
      <c r="H907" s="159">
        <v>900126898</v>
      </c>
    </row>
    <row r="908" spans="1:8" x14ac:dyDescent="0.3">
      <c r="A908" s="155">
        <v>6847</v>
      </c>
      <c r="B908" s="156" t="s">
        <v>1199</v>
      </c>
      <c r="C908" s="167" t="s">
        <v>91</v>
      </c>
      <c r="D908" s="160" t="s">
        <v>630</v>
      </c>
      <c r="E908" s="157">
        <v>90012</v>
      </c>
      <c r="F908" s="158" t="str">
        <f t="shared" si="28"/>
        <v>6847</v>
      </c>
      <c r="G908" s="158" t="str">
        <f t="shared" si="29"/>
        <v>900126847</v>
      </c>
      <c r="H908" s="159">
        <v>900126898</v>
      </c>
    </row>
    <row r="909" spans="1:8" x14ac:dyDescent="0.3">
      <c r="A909" s="155">
        <v>6848</v>
      </c>
      <c r="B909" s="156" t="s">
        <v>1200</v>
      </c>
      <c r="C909" s="167" t="s">
        <v>91</v>
      </c>
      <c r="D909" s="160" t="s">
        <v>630</v>
      </c>
      <c r="E909" s="157">
        <v>90012</v>
      </c>
      <c r="F909" s="158" t="str">
        <f t="shared" si="28"/>
        <v>6848</v>
      </c>
      <c r="G909" s="158" t="str">
        <f t="shared" si="29"/>
        <v>900126848</v>
      </c>
      <c r="H909" s="159">
        <v>900126898</v>
      </c>
    </row>
    <row r="910" spans="1:8" x14ac:dyDescent="0.3">
      <c r="A910" s="155">
        <v>6849</v>
      </c>
      <c r="B910" s="156" t="s">
        <v>1201</v>
      </c>
      <c r="C910" s="167" t="s">
        <v>91</v>
      </c>
      <c r="D910" s="160" t="s">
        <v>630</v>
      </c>
      <c r="E910" s="157">
        <v>90012</v>
      </c>
      <c r="F910" s="158" t="str">
        <f t="shared" si="28"/>
        <v>6849</v>
      </c>
      <c r="G910" s="158" t="str">
        <f t="shared" si="29"/>
        <v>900126849</v>
      </c>
      <c r="H910" s="159">
        <v>900126898</v>
      </c>
    </row>
    <row r="911" spans="1:8" x14ac:dyDescent="0.3">
      <c r="A911" s="155">
        <v>6850</v>
      </c>
      <c r="B911" s="156" t="s">
        <v>634</v>
      </c>
      <c r="C911" s="167" t="s">
        <v>91</v>
      </c>
      <c r="D911" s="160" t="s">
        <v>630</v>
      </c>
      <c r="E911" s="157">
        <v>90012</v>
      </c>
      <c r="F911" s="158" t="str">
        <f t="shared" si="28"/>
        <v>6850</v>
      </c>
      <c r="G911" s="158" t="str">
        <f t="shared" si="29"/>
        <v>900126850</v>
      </c>
      <c r="H911" s="159">
        <v>900126898</v>
      </c>
    </row>
    <row r="912" spans="1:8" x14ac:dyDescent="0.3">
      <c r="A912" s="155">
        <v>6851</v>
      </c>
      <c r="B912" s="156" t="s">
        <v>1202</v>
      </c>
      <c r="C912" s="167" t="s">
        <v>91</v>
      </c>
      <c r="D912" s="160" t="s">
        <v>630</v>
      </c>
      <c r="E912" s="157">
        <v>90012</v>
      </c>
      <c r="F912" s="158" t="str">
        <f t="shared" si="28"/>
        <v>6851</v>
      </c>
      <c r="G912" s="158" t="str">
        <f t="shared" si="29"/>
        <v>900126851</v>
      </c>
      <c r="H912" s="159">
        <v>900126898</v>
      </c>
    </row>
    <row r="913" spans="1:8" x14ac:dyDescent="0.3">
      <c r="A913" s="155">
        <v>6852</v>
      </c>
      <c r="B913" s="156" t="s">
        <v>1203</v>
      </c>
      <c r="C913" s="167" t="s">
        <v>91</v>
      </c>
      <c r="D913" s="160" t="s">
        <v>630</v>
      </c>
      <c r="E913" s="157">
        <v>90012</v>
      </c>
      <c r="F913" s="158" t="str">
        <f t="shared" si="28"/>
        <v>6852</v>
      </c>
      <c r="G913" s="158" t="str">
        <f t="shared" si="29"/>
        <v>900126852</v>
      </c>
      <c r="H913" s="159">
        <v>900126898</v>
      </c>
    </row>
    <row r="914" spans="1:8" x14ac:dyDescent="0.3">
      <c r="A914" s="155">
        <v>6853</v>
      </c>
      <c r="B914" s="156" t="s">
        <v>1204</v>
      </c>
      <c r="C914" s="167" t="s">
        <v>91</v>
      </c>
      <c r="D914" s="160" t="s">
        <v>630</v>
      </c>
      <c r="E914" s="157">
        <v>90012</v>
      </c>
      <c r="F914" s="158" t="str">
        <f t="shared" si="28"/>
        <v>6853</v>
      </c>
      <c r="G914" s="158" t="str">
        <f t="shared" si="29"/>
        <v>900126853</v>
      </c>
      <c r="H914" s="159">
        <v>900126898</v>
      </c>
    </row>
    <row r="915" spans="1:8" x14ac:dyDescent="0.3">
      <c r="A915" s="155">
        <v>6854</v>
      </c>
      <c r="B915" s="156" t="s">
        <v>1205</v>
      </c>
      <c r="C915" s="167" t="s">
        <v>91</v>
      </c>
      <c r="D915" s="160" t="s">
        <v>630</v>
      </c>
      <c r="E915" s="157">
        <v>90012</v>
      </c>
      <c r="F915" s="158" t="str">
        <f t="shared" si="28"/>
        <v>6854</v>
      </c>
      <c r="G915" s="158" t="str">
        <f t="shared" si="29"/>
        <v>900126854</v>
      </c>
      <c r="H915" s="159">
        <v>900126898</v>
      </c>
    </row>
    <row r="916" spans="1:8" x14ac:dyDescent="0.3">
      <c r="A916" s="155">
        <v>6880</v>
      </c>
      <c r="B916" s="156" t="s">
        <v>635</v>
      </c>
      <c r="C916" s="167" t="s">
        <v>91</v>
      </c>
      <c r="D916" s="160" t="s">
        <v>630</v>
      </c>
      <c r="E916" s="157">
        <v>90012</v>
      </c>
      <c r="F916" s="158" t="str">
        <f t="shared" si="28"/>
        <v>6880</v>
      </c>
      <c r="G916" s="158" t="str">
        <f t="shared" si="29"/>
        <v>900126880</v>
      </c>
      <c r="H916" s="159">
        <v>900126898</v>
      </c>
    </row>
    <row r="917" spans="1:8" x14ac:dyDescent="0.3">
      <c r="A917" s="155">
        <v>6881</v>
      </c>
      <c r="B917" s="156" t="s">
        <v>636</v>
      </c>
      <c r="C917" s="167" t="s">
        <v>91</v>
      </c>
      <c r="D917" s="160" t="s">
        <v>630</v>
      </c>
      <c r="E917" s="157">
        <v>90012</v>
      </c>
      <c r="F917" s="158" t="str">
        <f t="shared" si="28"/>
        <v>6881</v>
      </c>
      <c r="G917" s="158" t="str">
        <f t="shared" si="29"/>
        <v>900126881</v>
      </c>
      <c r="H917" s="159">
        <v>900126898</v>
      </c>
    </row>
    <row r="918" spans="1:8" x14ac:dyDescent="0.3">
      <c r="A918" s="155">
        <v>6882</v>
      </c>
      <c r="B918" s="156" t="s">
        <v>637</v>
      </c>
      <c r="C918" s="167" t="s">
        <v>91</v>
      </c>
      <c r="D918" s="160" t="s">
        <v>630</v>
      </c>
      <c r="E918" s="157">
        <v>90012</v>
      </c>
      <c r="F918" s="158" t="str">
        <f t="shared" si="28"/>
        <v>6882</v>
      </c>
      <c r="G918" s="158" t="str">
        <f t="shared" si="29"/>
        <v>900126882</v>
      </c>
      <c r="H918" s="159">
        <v>900126898</v>
      </c>
    </row>
    <row r="919" spans="1:8" x14ac:dyDescent="0.3">
      <c r="A919" s="155">
        <v>6898</v>
      </c>
      <c r="B919" s="156" t="s">
        <v>630</v>
      </c>
      <c r="C919" s="167" t="s">
        <v>91</v>
      </c>
      <c r="D919" s="160" t="s">
        <v>630</v>
      </c>
      <c r="E919" s="157">
        <v>90012</v>
      </c>
      <c r="F919" s="158" t="str">
        <f t="shared" si="28"/>
        <v>6898</v>
      </c>
      <c r="G919" s="158" t="str">
        <f t="shared" si="29"/>
        <v>900126898</v>
      </c>
      <c r="H919" s="159">
        <v>900126898</v>
      </c>
    </row>
    <row r="920" spans="1:8" x14ac:dyDescent="0.3">
      <c r="A920" s="155">
        <v>7801</v>
      </c>
      <c r="B920" s="156" t="s">
        <v>1148</v>
      </c>
      <c r="C920" s="167" t="s">
        <v>91</v>
      </c>
      <c r="D920" s="160" t="s">
        <v>638</v>
      </c>
      <c r="E920" s="157">
        <v>90012</v>
      </c>
      <c r="F920" s="158" t="str">
        <f t="shared" si="28"/>
        <v>7801</v>
      </c>
      <c r="G920" s="158" t="str">
        <f t="shared" si="29"/>
        <v>900127801</v>
      </c>
      <c r="H920" s="159">
        <v>900127898</v>
      </c>
    </row>
    <row r="921" spans="1:8" x14ac:dyDescent="0.3">
      <c r="A921" s="155">
        <v>7802</v>
      </c>
      <c r="B921" s="156" t="s">
        <v>235</v>
      </c>
      <c r="C921" s="167" t="s">
        <v>91</v>
      </c>
      <c r="D921" s="160" t="s">
        <v>638</v>
      </c>
      <c r="E921" s="157">
        <v>90012</v>
      </c>
      <c r="F921" s="158" t="str">
        <f t="shared" si="28"/>
        <v>7802</v>
      </c>
      <c r="G921" s="158" t="str">
        <f t="shared" si="29"/>
        <v>900127802</v>
      </c>
      <c r="H921" s="159">
        <v>900127898</v>
      </c>
    </row>
    <row r="922" spans="1:8" x14ac:dyDescent="0.3">
      <c r="A922" s="155">
        <v>7803</v>
      </c>
      <c r="B922" s="156" t="s">
        <v>1151</v>
      </c>
      <c r="C922" s="167" t="s">
        <v>91</v>
      </c>
      <c r="D922" s="160" t="s">
        <v>638</v>
      </c>
      <c r="E922" s="157">
        <v>90012</v>
      </c>
      <c r="F922" s="158" t="str">
        <f t="shared" si="28"/>
        <v>7803</v>
      </c>
      <c r="G922" s="158" t="str">
        <f t="shared" si="29"/>
        <v>900127803</v>
      </c>
      <c r="H922" s="159">
        <v>900127898</v>
      </c>
    </row>
    <row r="923" spans="1:8" x14ac:dyDescent="0.3">
      <c r="A923" s="155">
        <v>7804</v>
      </c>
      <c r="B923" s="156" t="s">
        <v>1153</v>
      </c>
      <c r="C923" s="167" t="s">
        <v>91</v>
      </c>
      <c r="D923" s="160" t="s">
        <v>638</v>
      </c>
      <c r="E923" s="157">
        <v>90012</v>
      </c>
      <c r="F923" s="158" t="str">
        <f t="shared" si="28"/>
        <v>7804</v>
      </c>
      <c r="G923" s="158" t="str">
        <f t="shared" si="29"/>
        <v>900127804</v>
      </c>
      <c r="H923" s="159">
        <v>900127898</v>
      </c>
    </row>
    <row r="924" spans="1:8" x14ac:dyDescent="0.3">
      <c r="A924" s="155">
        <v>7806</v>
      </c>
      <c r="B924" s="156" t="s">
        <v>1155</v>
      </c>
      <c r="C924" s="167" t="s">
        <v>91</v>
      </c>
      <c r="D924" s="160" t="s">
        <v>638</v>
      </c>
      <c r="E924" s="157">
        <v>90012</v>
      </c>
      <c r="F924" s="158" t="str">
        <f t="shared" si="28"/>
        <v>7806</v>
      </c>
      <c r="G924" s="158" t="str">
        <f t="shared" si="29"/>
        <v>900127806</v>
      </c>
      <c r="H924" s="159">
        <v>900127898</v>
      </c>
    </row>
    <row r="925" spans="1:8" x14ac:dyDescent="0.3">
      <c r="A925" s="155">
        <v>7808</v>
      </c>
      <c r="B925" s="156" t="s">
        <v>1157</v>
      </c>
      <c r="C925" s="167" t="s">
        <v>91</v>
      </c>
      <c r="D925" s="160" t="s">
        <v>638</v>
      </c>
      <c r="E925" s="157">
        <v>90012</v>
      </c>
      <c r="F925" s="158" t="str">
        <f t="shared" si="28"/>
        <v>7808</v>
      </c>
      <c r="G925" s="158" t="str">
        <f t="shared" si="29"/>
        <v>900127808</v>
      </c>
      <c r="H925" s="159">
        <v>900127898</v>
      </c>
    </row>
    <row r="926" spans="1:8" x14ac:dyDescent="0.3">
      <c r="A926" s="155">
        <v>7809</v>
      </c>
      <c r="B926" s="156" t="s">
        <v>1159</v>
      </c>
      <c r="C926" s="167" t="s">
        <v>91</v>
      </c>
      <c r="D926" s="160" t="s">
        <v>638</v>
      </c>
      <c r="E926" s="157">
        <v>90012</v>
      </c>
      <c r="F926" s="158" t="str">
        <f t="shared" si="28"/>
        <v>7809</v>
      </c>
      <c r="G926" s="158" t="str">
        <f t="shared" si="29"/>
        <v>900127809</v>
      </c>
      <c r="H926" s="159">
        <v>900127898</v>
      </c>
    </row>
    <row r="927" spans="1:8" x14ac:dyDescent="0.3">
      <c r="A927" s="155">
        <v>7811</v>
      </c>
      <c r="B927" s="156" t="s">
        <v>1161</v>
      </c>
      <c r="C927" s="167" t="s">
        <v>91</v>
      </c>
      <c r="D927" s="160" t="s">
        <v>638</v>
      </c>
      <c r="E927" s="157">
        <v>90012</v>
      </c>
      <c r="F927" s="158" t="str">
        <f t="shared" si="28"/>
        <v>7811</v>
      </c>
      <c r="G927" s="158" t="str">
        <f t="shared" si="29"/>
        <v>900127811</v>
      </c>
      <c r="H927" s="159">
        <v>900127898</v>
      </c>
    </row>
    <row r="928" spans="1:8" x14ac:dyDescent="0.3">
      <c r="A928" s="155">
        <v>7812</v>
      </c>
      <c r="B928" s="156" t="s">
        <v>1162</v>
      </c>
      <c r="C928" s="167" t="s">
        <v>91</v>
      </c>
      <c r="D928" s="160" t="s">
        <v>638</v>
      </c>
      <c r="E928" s="157">
        <v>90012</v>
      </c>
      <c r="F928" s="158" t="str">
        <f t="shared" si="28"/>
        <v>7812</v>
      </c>
      <c r="G928" s="158" t="str">
        <f t="shared" si="29"/>
        <v>900127812</v>
      </c>
      <c r="H928" s="159">
        <v>900127898</v>
      </c>
    </row>
    <row r="929" spans="1:8" x14ac:dyDescent="0.3">
      <c r="A929" s="155">
        <v>7813</v>
      </c>
      <c r="B929" s="156" t="s">
        <v>1163</v>
      </c>
      <c r="C929" s="167" t="s">
        <v>91</v>
      </c>
      <c r="D929" s="160" t="s">
        <v>638</v>
      </c>
      <c r="E929" s="157">
        <v>90012</v>
      </c>
      <c r="F929" s="158" t="str">
        <f t="shared" si="28"/>
        <v>7813</v>
      </c>
      <c r="G929" s="158" t="str">
        <f t="shared" si="29"/>
        <v>900127813</v>
      </c>
      <c r="H929" s="159">
        <v>900127898</v>
      </c>
    </row>
    <row r="930" spans="1:8" x14ac:dyDescent="0.3">
      <c r="A930" s="155">
        <v>7814</v>
      </c>
      <c r="B930" s="156" t="s">
        <v>1165</v>
      </c>
      <c r="C930" s="167" t="s">
        <v>91</v>
      </c>
      <c r="D930" s="160" t="s">
        <v>638</v>
      </c>
      <c r="E930" s="157">
        <v>90012</v>
      </c>
      <c r="F930" s="158" t="str">
        <f t="shared" si="28"/>
        <v>7814</v>
      </c>
      <c r="G930" s="158" t="str">
        <f t="shared" si="29"/>
        <v>900127814</v>
      </c>
      <c r="H930" s="159">
        <v>900127898</v>
      </c>
    </row>
    <row r="931" spans="1:8" x14ac:dyDescent="0.3">
      <c r="A931" s="155">
        <v>7816</v>
      </c>
      <c r="B931" s="156" t="s">
        <v>1167</v>
      </c>
      <c r="C931" s="167" t="s">
        <v>91</v>
      </c>
      <c r="D931" s="160" t="s">
        <v>638</v>
      </c>
      <c r="E931" s="157">
        <v>90012</v>
      </c>
      <c r="F931" s="158" t="str">
        <f t="shared" si="28"/>
        <v>7816</v>
      </c>
      <c r="G931" s="158" t="str">
        <f t="shared" si="29"/>
        <v>900127816</v>
      </c>
      <c r="H931" s="159">
        <v>900127898</v>
      </c>
    </row>
    <row r="932" spans="1:8" x14ac:dyDescent="0.3">
      <c r="A932" s="155">
        <v>7817</v>
      </c>
      <c r="B932" s="156" t="s">
        <v>639</v>
      </c>
      <c r="C932" s="167" t="s">
        <v>91</v>
      </c>
      <c r="D932" s="160" t="s">
        <v>638</v>
      </c>
      <c r="E932" s="157">
        <v>90012</v>
      </c>
      <c r="F932" s="158" t="str">
        <f t="shared" si="28"/>
        <v>7817</v>
      </c>
      <c r="G932" s="158" t="str">
        <f t="shared" si="29"/>
        <v>900127817</v>
      </c>
      <c r="H932" s="159">
        <v>900127898</v>
      </c>
    </row>
    <row r="933" spans="1:8" x14ac:dyDescent="0.3">
      <c r="A933" s="155">
        <v>7818</v>
      </c>
      <c r="B933" s="156" t="s">
        <v>1170</v>
      </c>
      <c r="C933" s="167" t="s">
        <v>91</v>
      </c>
      <c r="D933" s="160" t="s">
        <v>638</v>
      </c>
      <c r="E933" s="157">
        <v>90012</v>
      </c>
      <c r="F933" s="158" t="str">
        <f t="shared" si="28"/>
        <v>7818</v>
      </c>
      <c r="G933" s="158" t="str">
        <f t="shared" si="29"/>
        <v>900127818</v>
      </c>
      <c r="H933" s="159">
        <v>900127898</v>
      </c>
    </row>
    <row r="934" spans="1:8" x14ac:dyDescent="0.3">
      <c r="A934" s="155">
        <v>7819</v>
      </c>
      <c r="B934" s="156" t="s">
        <v>1172</v>
      </c>
      <c r="C934" s="167" t="s">
        <v>91</v>
      </c>
      <c r="D934" s="160" t="s">
        <v>638</v>
      </c>
      <c r="E934" s="157">
        <v>90012</v>
      </c>
      <c r="F934" s="158" t="str">
        <f t="shared" si="28"/>
        <v>7819</v>
      </c>
      <c r="G934" s="158" t="str">
        <f t="shared" si="29"/>
        <v>900127819</v>
      </c>
      <c r="H934" s="159">
        <v>900127898</v>
      </c>
    </row>
    <row r="935" spans="1:8" x14ac:dyDescent="0.3">
      <c r="A935" s="155">
        <v>7820</v>
      </c>
      <c r="B935" s="156" t="s">
        <v>1174</v>
      </c>
      <c r="C935" s="167" t="s">
        <v>91</v>
      </c>
      <c r="D935" s="160" t="s">
        <v>638</v>
      </c>
      <c r="E935" s="157">
        <v>90012</v>
      </c>
      <c r="F935" s="158" t="str">
        <f t="shared" si="28"/>
        <v>7820</v>
      </c>
      <c r="G935" s="158" t="str">
        <f t="shared" si="29"/>
        <v>900127820</v>
      </c>
      <c r="H935" s="159">
        <v>900127898</v>
      </c>
    </row>
    <row r="936" spans="1:8" x14ac:dyDescent="0.3">
      <c r="A936" s="155">
        <v>7821</v>
      </c>
      <c r="B936" s="156" t="s">
        <v>1176</v>
      </c>
      <c r="C936" s="167" t="s">
        <v>91</v>
      </c>
      <c r="D936" s="160" t="s">
        <v>638</v>
      </c>
      <c r="E936" s="157">
        <v>90012</v>
      </c>
      <c r="F936" s="158" t="str">
        <f t="shared" si="28"/>
        <v>7821</v>
      </c>
      <c r="G936" s="158" t="str">
        <f t="shared" si="29"/>
        <v>900127821</v>
      </c>
      <c r="H936" s="159">
        <v>900127898</v>
      </c>
    </row>
    <row r="937" spans="1:8" x14ac:dyDescent="0.3">
      <c r="A937" s="155">
        <v>7822</v>
      </c>
      <c r="B937" s="156" t="s">
        <v>1177</v>
      </c>
      <c r="C937" s="167" t="s">
        <v>91</v>
      </c>
      <c r="D937" s="160" t="s">
        <v>638</v>
      </c>
      <c r="E937" s="157">
        <v>90012</v>
      </c>
      <c r="F937" s="158" t="str">
        <f t="shared" si="28"/>
        <v>7822</v>
      </c>
      <c r="G937" s="158" t="str">
        <f t="shared" si="29"/>
        <v>900127822</v>
      </c>
      <c r="H937" s="159">
        <v>900127898</v>
      </c>
    </row>
    <row r="938" spans="1:8" x14ac:dyDescent="0.3">
      <c r="A938" s="155">
        <v>7823</v>
      </c>
      <c r="B938" s="156" t="s">
        <v>1179</v>
      </c>
      <c r="C938" s="167" t="s">
        <v>91</v>
      </c>
      <c r="D938" s="160" t="s">
        <v>638</v>
      </c>
      <c r="E938" s="157">
        <v>90012</v>
      </c>
      <c r="F938" s="158" t="str">
        <f t="shared" si="28"/>
        <v>7823</v>
      </c>
      <c r="G938" s="158" t="str">
        <f t="shared" si="29"/>
        <v>900127823</v>
      </c>
      <c r="H938" s="159">
        <v>900127898</v>
      </c>
    </row>
    <row r="939" spans="1:8" x14ac:dyDescent="0.3">
      <c r="A939" s="155">
        <v>7825</v>
      </c>
      <c r="B939" s="156" t="s">
        <v>620</v>
      </c>
      <c r="C939" s="167" t="s">
        <v>91</v>
      </c>
      <c r="D939" s="160" t="s">
        <v>638</v>
      </c>
      <c r="E939" s="157">
        <v>90012</v>
      </c>
      <c r="F939" s="158" t="str">
        <f t="shared" si="28"/>
        <v>7825</v>
      </c>
      <c r="G939" s="158" t="str">
        <f t="shared" si="29"/>
        <v>900127825</v>
      </c>
      <c r="H939" s="159">
        <v>900127898</v>
      </c>
    </row>
    <row r="940" spans="1:8" x14ac:dyDescent="0.3">
      <c r="A940" s="155">
        <v>7826</v>
      </c>
      <c r="B940" s="156" t="s">
        <v>1182</v>
      </c>
      <c r="C940" s="167" t="s">
        <v>91</v>
      </c>
      <c r="D940" s="160" t="s">
        <v>638</v>
      </c>
      <c r="E940" s="157">
        <v>90012</v>
      </c>
      <c r="F940" s="158" t="str">
        <f t="shared" si="28"/>
        <v>7826</v>
      </c>
      <c r="G940" s="158" t="str">
        <f t="shared" si="29"/>
        <v>900127826</v>
      </c>
      <c r="H940" s="159">
        <v>900127898</v>
      </c>
    </row>
    <row r="941" spans="1:8" x14ac:dyDescent="0.3">
      <c r="A941" s="155">
        <v>7828</v>
      </c>
      <c r="B941" s="156" t="s">
        <v>1184</v>
      </c>
      <c r="C941" s="167" t="s">
        <v>91</v>
      </c>
      <c r="D941" s="160" t="s">
        <v>638</v>
      </c>
      <c r="E941" s="157">
        <v>90012</v>
      </c>
      <c r="F941" s="158" t="str">
        <f t="shared" si="28"/>
        <v>7828</v>
      </c>
      <c r="G941" s="158" t="str">
        <f t="shared" si="29"/>
        <v>900127828</v>
      </c>
      <c r="H941" s="159">
        <v>900127898</v>
      </c>
    </row>
    <row r="942" spans="1:8" x14ac:dyDescent="0.3">
      <c r="A942" s="155">
        <v>7829</v>
      </c>
      <c r="B942" s="156" t="s">
        <v>1186</v>
      </c>
      <c r="C942" s="167" t="s">
        <v>91</v>
      </c>
      <c r="D942" s="160" t="s">
        <v>638</v>
      </c>
      <c r="E942" s="157">
        <v>90012</v>
      </c>
      <c r="F942" s="158" t="str">
        <f t="shared" si="28"/>
        <v>7829</v>
      </c>
      <c r="G942" s="158" t="str">
        <f t="shared" si="29"/>
        <v>900127829</v>
      </c>
      <c r="H942" s="159">
        <v>900127898</v>
      </c>
    </row>
    <row r="943" spans="1:8" x14ac:dyDescent="0.3">
      <c r="A943" s="155">
        <v>7830</v>
      </c>
      <c r="B943" s="156" t="s">
        <v>1188</v>
      </c>
      <c r="C943" s="167" t="s">
        <v>91</v>
      </c>
      <c r="D943" s="160" t="s">
        <v>638</v>
      </c>
      <c r="E943" s="157">
        <v>90012</v>
      </c>
      <c r="F943" s="158" t="str">
        <f t="shared" si="28"/>
        <v>7830</v>
      </c>
      <c r="G943" s="158" t="str">
        <f t="shared" si="29"/>
        <v>900127830</v>
      </c>
      <c r="H943" s="159">
        <v>900127898</v>
      </c>
    </row>
    <row r="944" spans="1:8" x14ac:dyDescent="0.3">
      <c r="A944" s="155">
        <v>7831</v>
      </c>
      <c r="B944" s="156" t="s">
        <v>1190</v>
      </c>
      <c r="C944" s="167" t="s">
        <v>91</v>
      </c>
      <c r="D944" s="160" t="s">
        <v>638</v>
      </c>
      <c r="E944" s="157">
        <v>90012</v>
      </c>
      <c r="F944" s="158" t="str">
        <f t="shared" si="28"/>
        <v>7831</v>
      </c>
      <c r="G944" s="158" t="str">
        <f t="shared" si="29"/>
        <v>900127831</v>
      </c>
      <c r="H944" s="159">
        <v>900127898</v>
      </c>
    </row>
    <row r="945" spans="1:8" x14ac:dyDescent="0.3">
      <c r="A945" s="155">
        <v>7880</v>
      </c>
      <c r="B945" s="156" t="s">
        <v>640</v>
      </c>
      <c r="C945" s="167" t="s">
        <v>91</v>
      </c>
      <c r="D945" s="160" t="s">
        <v>638</v>
      </c>
      <c r="E945" s="157">
        <v>90012</v>
      </c>
      <c r="F945" s="158" t="str">
        <f t="shared" si="28"/>
        <v>7880</v>
      </c>
      <c r="G945" s="158" t="str">
        <f t="shared" si="29"/>
        <v>900127880</v>
      </c>
      <c r="H945" s="159">
        <v>900127898</v>
      </c>
    </row>
    <row r="946" spans="1:8" x14ac:dyDescent="0.3">
      <c r="A946" s="155">
        <v>7881</v>
      </c>
      <c r="B946" s="156" t="s">
        <v>641</v>
      </c>
      <c r="C946" s="167" t="s">
        <v>91</v>
      </c>
      <c r="D946" s="160" t="s">
        <v>638</v>
      </c>
      <c r="E946" s="157">
        <v>90012</v>
      </c>
      <c r="F946" s="158" t="str">
        <f t="shared" si="28"/>
        <v>7881</v>
      </c>
      <c r="G946" s="158" t="str">
        <f t="shared" si="29"/>
        <v>900127881</v>
      </c>
      <c r="H946" s="159">
        <v>900127898</v>
      </c>
    </row>
    <row r="947" spans="1:8" x14ac:dyDescent="0.3">
      <c r="A947" s="155">
        <v>7898</v>
      </c>
      <c r="B947" s="156" t="s">
        <v>638</v>
      </c>
      <c r="C947" s="167" t="s">
        <v>91</v>
      </c>
      <c r="D947" s="160" t="s">
        <v>638</v>
      </c>
      <c r="E947" s="157">
        <v>90012</v>
      </c>
      <c r="F947" s="158" t="str">
        <f t="shared" si="28"/>
        <v>7898</v>
      </c>
      <c r="G947" s="158" t="str">
        <f t="shared" si="29"/>
        <v>900127898</v>
      </c>
      <c r="H947" s="159">
        <v>900127898</v>
      </c>
    </row>
    <row r="948" spans="1:8" x14ac:dyDescent="0.3">
      <c r="A948" s="150">
        <v>1</v>
      </c>
      <c r="B948" s="151" t="s">
        <v>642</v>
      </c>
      <c r="C948" s="167" t="s">
        <v>92</v>
      </c>
      <c r="D948" s="154"/>
      <c r="E948" s="152">
        <v>90017</v>
      </c>
      <c r="F948" s="152" t="str">
        <f t="shared" si="28"/>
        <v>0001</v>
      </c>
      <c r="G948" s="152" t="str">
        <f t="shared" si="29"/>
        <v>900170001</v>
      </c>
      <c r="H948" s="153"/>
    </row>
    <row r="949" spans="1:8" x14ac:dyDescent="0.3">
      <c r="A949" s="155">
        <v>402</v>
      </c>
      <c r="B949" s="167" t="s">
        <v>643</v>
      </c>
      <c r="C949" s="167" t="s">
        <v>92</v>
      </c>
      <c r="D949" s="174" t="s">
        <v>644</v>
      </c>
      <c r="E949" s="157">
        <v>90017</v>
      </c>
      <c r="F949" s="158" t="str">
        <f t="shared" si="28"/>
        <v>0402</v>
      </c>
      <c r="G949" s="158" t="str">
        <f t="shared" si="29"/>
        <v>900170402</v>
      </c>
      <c r="H949" s="159">
        <v>900170498</v>
      </c>
    </row>
    <row r="950" spans="1:8" x14ac:dyDescent="0.3">
      <c r="A950" s="155">
        <v>403</v>
      </c>
      <c r="B950" s="167" t="s">
        <v>645</v>
      </c>
      <c r="C950" s="167" t="s">
        <v>92</v>
      </c>
      <c r="D950" s="174" t="s">
        <v>644</v>
      </c>
      <c r="E950" s="157">
        <v>90017</v>
      </c>
      <c r="F950" s="158" t="str">
        <f t="shared" si="28"/>
        <v>0403</v>
      </c>
      <c r="G950" s="158" t="str">
        <f t="shared" si="29"/>
        <v>900170403</v>
      </c>
      <c r="H950" s="159">
        <v>900170498</v>
      </c>
    </row>
    <row r="951" spans="1:8" x14ac:dyDescent="0.3">
      <c r="A951" s="155">
        <v>404</v>
      </c>
      <c r="B951" s="167" t="s">
        <v>646</v>
      </c>
      <c r="C951" s="167" t="s">
        <v>92</v>
      </c>
      <c r="D951" s="174" t="s">
        <v>644</v>
      </c>
      <c r="E951" s="157">
        <v>90017</v>
      </c>
      <c r="F951" s="158" t="str">
        <f t="shared" si="28"/>
        <v>0404</v>
      </c>
      <c r="G951" s="158" t="str">
        <f t="shared" si="29"/>
        <v>900170404</v>
      </c>
      <c r="H951" s="159">
        <v>900170498</v>
      </c>
    </row>
    <row r="952" spans="1:8" x14ac:dyDescent="0.3">
      <c r="A952" s="155">
        <v>405</v>
      </c>
      <c r="B952" s="167" t="s">
        <v>647</v>
      </c>
      <c r="C952" s="167" t="s">
        <v>92</v>
      </c>
      <c r="D952" s="174" t="s">
        <v>644</v>
      </c>
      <c r="E952" s="157">
        <v>90017</v>
      </c>
      <c r="F952" s="158" t="str">
        <f t="shared" si="28"/>
        <v>0405</v>
      </c>
      <c r="G952" s="158" t="str">
        <f t="shared" si="29"/>
        <v>900170405</v>
      </c>
      <c r="H952" s="159">
        <v>900170498</v>
      </c>
    </row>
    <row r="953" spans="1:8" x14ac:dyDescent="0.3">
      <c r="A953" s="155">
        <v>406</v>
      </c>
      <c r="B953" s="167" t="s">
        <v>648</v>
      </c>
      <c r="C953" s="167" t="s">
        <v>92</v>
      </c>
      <c r="D953" s="174" t="s">
        <v>644</v>
      </c>
      <c r="E953" s="157">
        <v>90017</v>
      </c>
      <c r="F953" s="158" t="str">
        <f t="shared" si="28"/>
        <v>0406</v>
      </c>
      <c r="G953" s="158" t="str">
        <f t="shared" si="29"/>
        <v>900170406</v>
      </c>
      <c r="H953" s="159">
        <v>900170498</v>
      </c>
    </row>
    <row r="954" spans="1:8" x14ac:dyDescent="0.3">
      <c r="A954" s="155">
        <v>407</v>
      </c>
      <c r="B954" s="167" t="s">
        <v>649</v>
      </c>
      <c r="C954" s="167" t="s">
        <v>92</v>
      </c>
      <c r="D954" s="174" t="s">
        <v>644</v>
      </c>
      <c r="E954" s="157">
        <v>90017</v>
      </c>
      <c r="F954" s="158" t="str">
        <f t="shared" si="28"/>
        <v>0407</v>
      </c>
      <c r="G954" s="158" t="str">
        <f t="shared" si="29"/>
        <v>900170407</v>
      </c>
      <c r="H954" s="159">
        <v>900170498</v>
      </c>
    </row>
    <row r="955" spans="1:8" x14ac:dyDescent="0.3">
      <c r="A955" s="155">
        <v>408</v>
      </c>
      <c r="B955" s="167" t="s">
        <v>650</v>
      </c>
      <c r="C955" s="167" t="s">
        <v>92</v>
      </c>
      <c r="D955" s="174" t="s">
        <v>644</v>
      </c>
      <c r="E955" s="157">
        <v>90017</v>
      </c>
      <c r="F955" s="158" t="str">
        <f t="shared" si="28"/>
        <v>0408</v>
      </c>
      <c r="G955" s="158" t="str">
        <f t="shared" si="29"/>
        <v>900170408</v>
      </c>
      <c r="H955" s="159">
        <v>900170498</v>
      </c>
    </row>
    <row r="956" spans="1:8" x14ac:dyDescent="0.3">
      <c r="A956" s="155">
        <v>409</v>
      </c>
      <c r="B956" s="167" t="s">
        <v>651</v>
      </c>
      <c r="C956" s="167" t="s">
        <v>92</v>
      </c>
      <c r="D956" s="174" t="s">
        <v>644</v>
      </c>
      <c r="E956" s="157">
        <v>90017</v>
      </c>
      <c r="F956" s="158" t="str">
        <f t="shared" si="28"/>
        <v>0409</v>
      </c>
      <c r="G956" s="158" t="str">
        <f t="shared" si="29"/>
        <v>900170409</v>
      </c>
      <c r="H956" s="159">
        <v>900170498</v>
      </c>
    </row>
    <row r="957" spans="1:8" x14ac:dyDescent="0.3">
      <c r="A957" s="155">
        <v>410</v>
      </c>
      <c r="B957" s="167" t="s">
        <v>652</v>
      </c>
      <c r="C957" s="167" t="s">
        <v>92</v>
      </c>
      <c r="D957" s="174" t="s">
        <v>644</v>
      </c>
      <c r="E957" s="157">
        <v>90017</v>
      </c>
      <c r="F957" s="158" t="str">
        <f t="shared" si="28"/>
        <v>0410</v>
      </c>
      <c r="G957" s="158" t="str">
        <f t="shared" si="29"/>
        <v>900170410</v>
      </c>
      <c r="H957" s="159">
        <v>900170498</v>
      </c>
    </row>
    <row r="958" spans="1:8" x14ac:dyDescent="0.3">
      <c r="A958" s="155">
        <v>411</v>
      </c>
      <c r="B958" s="167" t="s">
        <v>653</v>
      </c>
      <c r="C958" s="167" t="s">
        <v>92</v>
      </c>
      <c r="D958" s="174" t="s">
        <v>644</v>
      </c>
      <c r="E958" s="157">
        <v>90017</v>
      </c>
      <c r="F958" s="158" t="str">
        <f t="shared" si="28"/>
        <v>0411</v>
      </c>
      <c r="G958" s="158" t="str">
        <f t="shared" si="29"/>
        <v>900170411</v>
      </c>
      <c r="H958" s="159">
        <v>900170498</v>
      </c>
    </row>
    <row r="959" spans="1:8" x14ac:dyDescent="0.3">
      <c r="A959" s="155">
        <v>412</v>
      </c>
      <c r="B959" s="167" t="s">
        <v>654</v>
      </c>
      <c r="C959" s="167" t="s">
        <v>92</v>
      </c>
      <c r="D959" s="174" t="s">
        <v>644</v>
      </c>
      <c r="E959" s="157">
        <v>90017</v>
      </c>
      <c r="F959" s="158" t="str">
        <f t="shared" si="28"/>
        <v>0412</v>
      </c>
      <c r="G959" s="158" t="str">
        <f t="shared" si="29"/>
        <v>900170412</v>
      </c>
      <c r="H959" s="159">
        <v>900170498</v>
      </c>
    </row>
    <row r="960" spans="1:8" x14ac:dyDescent="0.3">
      <c r="A960" s="155">
        <v>413</v>
      </c>
      <c r="B960" s="167" t="s">
        <v>655</v>
      </c>
      <c r="C960" s="167" t="s">
        <v>92</v>
      </c>
      <c r="D960" s="174" t="s">
        <v>644</v>
      </c>
      <c r="E960" s="157">
        <v>90017</v>
      </c>
      <c r="F960" s="158" t="str">
        <f t="shared" si="28"/>
        <v>0413</v>
      </c>
      <c r="G960" s="158" t="str">
        <f t="shared" si="29"/>
        <v>900170413</v>
      </c>
      <c r="H960" s="159">
        <v>900170498</v>
      </c>
    </row>
    <row r="961" spans="1:8" x14ac:dyDescent="0.3">
      <c r="A961" s="155">
        <v>414</v>
      </c>
      <c r="B961" s="167" t="s">
        <v>656</v>
      </c>
      <c r="C961" s="167" t="s">
        <v>92</v>
      </c>
      <c r="D961" s="174" t="s">
        <v>644</v>
      </c>
      <c r="E961" s="157">
        <v>90017</v>
      </c>
      <c r="F961" s="158" t="str">
        <f t="shared" si="28"/>
        <v>0414</v>
      </c>
      <c r="G961" s="158" t="str">
        <f t="shared" si="29"/>
        <v>900170414</v>
      </c>
      <c r="H961" s="159">
        <v>900170498</v>
      </c>
    </row>
    <row r="962" spans="1:8" x14ac:dyDescent="0.3">
      <c r="A962" s="155">
        <v>415</v>
      </c>
      <c r="B962" s="167" t="s">
        <v>657</v>
      </c>
      <c r="C962" s="167" t="s">
        <v>92</v>
      </c>
      <c r="D962" s="174" t="s">
        <v>644</v>
      </c>
      <c r="E962" s="157">
        <v>90017</v>
      </c>
      <c r="F962" s="158" t="str">
        <f t="shared" ref="F962:F1025" si="30">IF(LEN($A962)&lt;=4,LEFT(TEXT($A962,"0000"),4),LEFT(TEXT($A962,"000000"),4))</f>
        <v>0415</v>
      </c>
      <c r="G962" s="158" t="str">
        <f t="shared" si="29"/>
        <v>900170415</v>
      </c>
      <c r="H962" s="159">
        <v>900170498</v>
      </c>
    </row>
    <row r="963" spans="1:8" x14ac:dyDescent="0.3">
      <c r="A963" s="175">
        <v>416</v>
      </c>
      <c r="B963" s="167" t="s">
        <v>658</v>
      </c>
      <c r="C963" s="167" t="s">
        <v>92</v>
      </c>
      <c r="D963" s="174" t="s">
        <v>644</v>
      </c>
      <c r="E963" s="157">
        <v>90017</v>
      </c>
      <c r="F963" s="158" t="str">
        <f t="shared" si="30"/>
        <v>0416</v>
      </c>
      <c r="G963" s="158" t="str">
        <f t="shared" si="29"/>
        <v>900170416</v>
      </c>
      <c r="H963" s="159">
        <v>900170498</v>
      </c>
    </row>
    <row r="964" spans="1:8" x14ac:dyDescent="0.3">
      <c r="A964" s="155">
        <v>417</v>
      </c>
      <c r="B964" s="167" t="s">
        <v>659</v>
      </c>
      <c r="C964" s="167" t="s">
        <v>92</v>
      </c>
      <c r="D964" s="174" t="s">
        <v>644</v>
      </c>
      <c r="E964" s="157">
        <v>90017</v>
      </c>
      <c r="F964" s="158" t="str">
        <f t="shared" si="30"/>
        <v>0417</v>
      </c>
      <c r="G964" s="158" t="str">
        <f t="shared" ref="G964:G1027" si="31">$E964&amp;$F964</f>
        <v>900170417</v>
      </c>
      <c r="H964" s="159">
        <v>900170498</v>
      </c>
    </row>
    <row r="965" spans="1:8" x14ac:dyDescent="0.3">
      <c r="A965" s="155">
        <v>418</v>
      </c>
      <c r="B965" s="167" t="s">
        <v>660</v>
      </c>
      <c r="C965" s="167" t="s">
        <v>92</v>
      </c>
      <c r="D965" s="174" t="s">
        <v>644</v>
      </c>
      <c r="E965" s="157">
        <v>90017</v>
      </c>
      <c r="F965" s="158" t="str">
        <f t="shared" si="30"/>
        <v>0418</v>
      </c>
      <c r="G965" s="158" t="str">
        <f t="shared" si="31"/>
        <v>900170418</v>
      </c>
      <c r="H965" s="159">
        <v>900170498</v>
      </c>
    </row>
    <row r="966" spans="1:8" x14ac:dyDescent="0.3">
      <c r="A966" s="155">
        <v>419</v>
      </c>
      <c r="B966" s="167" t="s">
        <v>661</v>
      </c>
      <c r="C966" s="167" t="s">
        <v>92</v>
      </c>
      <c r="D966" s="174" t="s">
        <v>644</v>
      </c>
      <c r="E966" s="157">
        <v>90017</v>
      </c>
      <c r="F966" s="158" t="str">
        <f t="shared" si="30"/>
        <v>0419</v>
      </c>
      <c r="G966" s="158" t="str">
        <f t="shared" si="31"/>
        <v>900170419</v>
      </c>
      <c r="H966" s="159">
        <v>900170498</v>
      </c>
    </row>
    <row r="967" spans="1:8" x14ac:dyDescent="0.3">
      <c r="A967" s="155">
        <v>420</v>
      </c>
      <c r="B967" s="167" t="s">
        <v>662</v>
      </c>
      <c r="C967" s="167" t="s">
        <v>92</v>
      </c>
      <c r="D967" s="174" t="s">
        <v>644</v>
      </c>
      <c r="E967" s="157">
        <v>90017</v>
      </c>
      <c r="F967" s="158" t="str">
        <f t="shared" si="30"/>
        <v>0420</v>
      </c>
      <c r="G967" s="158" t="str">
        <f t="shared" si="31"/>
        <v>900170420</v>
      </c>
      <c r="H967" s="159">
        <v>900170498</v>
      </c>
    </row>
    <row r="968" spans="1:8" x14ac:dyDescent="0.3">
      <c r="A968" s="155">
        <v>421</v>
      </c>
      <c r="B968" s="167" t="s">
        <v>663</v>
      </c>
      <c r="C968" s="167" t="s">
        <v>92</v>
      </c>
      <c r="D968" s="174" t="s">
        <v>644</v>
      </c>
      <c r="E968" s="157">
        <v>90017</v>
      </c>
      <c r="F968" s="158" t="str">
        <f t="shared" si="30"/>
        <v>0421</v>
      </c>
      <c r="G968" s="158" t="str">
        <f t="shared" si="31"/>
        <v>900170421</v>
      </c>
      <c r="H968" s="159">
        <v>900170498</v>
      </c>
    </row>
    <row r="969" spans="1:8" x14ac:dyDescent="0.3">
      <c r="A969" s="155">
        <v>422</v>
      </c>
      <c r="B969" s="167" t="s">
        <v>664</v>
      </c>
      <c r="C969" s="167" t="s">
        <v>92</v>
      </c>
      <c r="D969" s="174" t="s">
        <v>644</v>
      </c>
      <c r="E969" s="157">
        <v>90017</v>
      </c>
      <c r="F969" s="158" t="str">
        <f t="shared" si="30"/>
        <v>0422</v>
      </c>
      <c r="G969" s="158" t="str">
        <f t="shared" si="31"/>
        <v>900170422</v>
      </c>
      <c r="H969" s="159">
        <v>900170498</v>
      </c>
    </row>
    <row r="970" spans="1:8" x14ac:dyDescent="0.3">
      <c r="A970" s="155">
        <v>423</v>
      </c>
      <c r="B970" s="167" t="s">
        <v>665</v>
      </c>
      <c r="C970" s="167" t="s">
        <v>92</v>
      </c>
      <c r="D970" s="174" t="s">
        <v>644</v>
      </c>
      <c r="E970" s="157">
        <v>90017</v>
      </c>
      <c r="F970" s="158" t="str">
        <f t="shared" si="30"/>
        <v>0423</v>
      </c>
      <c r="G970" s="158" t="str">
        <f t="shared" si="31"/>
        <v>900170423</v>
      </c>
      <c r="H970" s="159">
        <v>900170498</v>
      </c>
    </row>
    <row r="971" spans="1:8" x14ac:dyDescent="0.3">
      <c r="A971" s="155">
        <v>424</v>
      </c>
      <c r="B971" s="167" t="s">
        <v>666</v>
      </c>
      <c r="C971" s="167" t="s">
        <v>92</v>
      </c>
      <c r="D971" s="174" t="s">
        <v>644</v>
      </c>
      <c r="E971" s="157">
        <v>90017</v>
      </c>
      <c r="F971" s="158" t="str">
        <f t="shared" si="30"/>
        <v>0424</v>
      </c>
      <c r="G971" s="158" t="str">
        <f t="shared" si="31"/>
        <v>900170424</v>
      </c>
      <c r="H971" s="159">
        <v>900170498</v>
      </c>
    </row>
    <row r="972" spans="1:8" x14ac:dyDescent="0.3">
      <c r="A972" s="155">
        <v>425</v>
      </c>
      <c r="B972" s="167" t="s">
        <v>667</v>
      </c>
      <c r="C972" s="167" t="s">
        <v>92</v>
      </c>
      <c r="D972" s="174" t="s">
        <v>644</v>
      </c>
      <c r="E972" s="157">
        <v>90017</v>
      </c>
      <c r="F972" s="158" t="str">
        <f t="shared" si="30"/>
        <v>0425</v>
      </c>
      <c r="G972" s="158" t="str">
        <f t="shared" si="31"/>
        <v>900170425</v>
      </c>
      <c r="H972" s="159">
        <v>900170498</v>
      </c>
    </row>
    <row r="973" spans="1:8" x14ac:dyDescent="0.3">
      <c r="A973" s="155">
        <v>426</v>
      </c>
      <c r="B973" s="167" t="s">
        <v>668</v>
      </c>
      <c r="C973" s="167" t="s">
        <v>92</v>
      </c>
      <c r="D973" s="174" t="s">
        <v>644</v>
      </c>
      <c r="E973" s="157">
        <v>90017</v>
      </c>
      <c r="F973" s="158" t="str">
        <f t="shared" si="30"/>
        <v>0426</v>
      </c>
      <c r="G973" s="158" t="str">
        <f t="shared" si="31"/>
        <v>900170426</v>
      </c>
      <c r="H973" s="159">
        <v>900170498</v>
      </c>
    </row>
    <row r="974" spans="1:8" x14ac:dyDescent="0.3">
      <c r="A974" s="155">
        <v>427</v>
      </c>
      <c r="B974" s="167" t="s">
        <v>669</v>
      </c>
      <c r="C974" s="167" t="s">
        <v>92</v>
      </c>
      <c r="D974" s="174" t="s">
        <v>644</v>
      </c>
      <c r="E974" s="157">
        <v>90017</v>
      </c>
      <c r="F974" s="158" t="str">
        <f t="shared" si="30"/>
        <v>0427</v>
      </c>
      <c r="G974" s="158" t="str">
        <f t="shared" si="31"/>
        <v>900170427</v>
      </c>
      <c r="H974" s="159">
        <v>900170498</v>
      </c>
    </row>
    <row r="975" spans="1:8" x14ac:dyDescent="0.3">
      <c r="A975" s="155">
        <v>428</v>
      </c>
      <c r="B975" s="167" t="s">
        <v>670</v>
      </c>
      <c r="C975" s="167" t="s">
        <v>92</v>
      </c>
      <c r="D975" s="174" t="s">
        <v>644</v>
      </c>
      <c r="E975" s="157">
        <v>90017</v>
      </c>
      <c r="F975" s="158" t="str">
        <f t="shared" si="30"/>
        <v>0428</v>
      </c>
      <c r="G975" s="158" t="str">
        <f t="shared" si="31"/>
        <v>900170428</v>
      </c>
      <c r="H975" s="159">
        <v>900170498</v>
      </c>
    </row>
    <row r="976" spans="1:8" x14ac:dyDescent="0.3">
      <c r="A976" s="155">
        <v>429</v>
      </c>
      <c r="B976" s="167" t="s">
        <v>671</v>
      </c>
      <c r="C976" s="167" t="s">
        <v>92</v>
      </c>
      <c r="D976" s="174" t="s">
        <v>644</v>
      </c>
      <c r="E976" s="157">
        <v>90017</v>
      </c>
      <c r="F976" s="158" t="str">
        <f t="shared" si="30"/>
        <v>0429</v>
      </c>
      <c r="G976" s="158" t="str">
        <f t="shared" si="31"/>
        <v>900170429</v>
      </c>
      <c r="H976" s="159">
        <v>900170498</v>
      </c>
    </row>
    <row r="977" spans="1:8" x14ac:dyDescent="0.3">
      <c r="A977" s="155">
        <v>430</v>
      </c>
      <c r="B977" s="167" t="s">
        <v>672</v>
      </c>
      <c r="C977" s="167" t="s">
        <v>92</v>
      </c>
      <c r="D977" s="174" t="s">
        <v>644</v>
      </c>
      <c r="E977" s="157">
        <v>90017</v>
      </c>
      <c r="F977" s="158" t="str">
        <f t="shared" si="30"/>
        <v>0430</v>
      </c>
      <c r="G977" s="158" t="str">
        <f t="shared" si="31"/>
        <v>900170430</v>
      </c>
      <c r="H977" s="159">
        <v>900170498</v>
      </c>
    </row>
    <row r="978" spans="1:8" x14ac:dyDescent="0.3">
      <c r="A978" s="155">
        <v>480</v>
      </c>
      <c r="B978" s="169" t="s">
        <v>673</v>
      </c>
      <c r="C978" s="167" t="s">
        <v>92</v>
      </c>
      <c r="D978" s="168" t="s">
        <v>644</v>
      </c>
      <c r="E978" s="157">
        <v>90017</v>
      </c>
      <c r="F978" s="158" t="str">
        <f t="shared" si="30"/>
        <v>0480</v>
      </c>
      <c r="G978" s="158" t="str">
        <f t="shared" si="31"/>
        <v>900170480</v>
      </c>
      <c r="H978" s="159">
        <v>900170498</v>
      </c>
    </row>
    <row r="979" spans="1:8" x14ac:dyDescent="0.3">
      <c r="A979" s="155">
        <v>498</v>
      </c>
      <c r="B979" s="167" t="s">
        <v>674</v>
      </c>
      <c r="C979" s="167" t="s">
        <v>92</v>
      </c>
      <c r="D979" s="174" t="s">
        <v>644</v>
      </c>
      <c r="E979" s="157">
        <v>90017</v>
      </c>
      <c r="F979" s="158" t="str">
        <f t="shared" si="30"/>
        <v>0498</v>
      </c>
      <c r="G979" s="158" t="str">
        <f t="shared" si="31"/>
        <v>900170498</v>
      </c>
      <c r="H979" s="159">
        <v>900170498</v>
      </c>
    </row>
    <row r="980" spans="1:8" x14ac:dyDescent="0.3">
      <c r="A980" s="158">
        <v>3302</v>
      </c>
      <c r="B980" s="167" t="s">
        <v>675</v>
      </c>
      <c r="C980" s="167" t="s">
        <v>92</v>
      </c>
      <c r="D980" s="168" t="s">
        <v>644</v>
      </c>
      <c r="E980" s="157">
        <v>90017</v>
      </c>
      <c r="F980" s="158" t="str">
        <f t="shared" si="30"/>
        <v>3302</v>
      </c>
      <c r="G980" s="158" t="str">
        <f t="shared" si="31"/>
        <v>900173302</v>
      </c>
      <c r="H980" s="159">
        <v>900170498</v>
      </c>
    </row>
    <row r="981" spans="1:8" x14ac:dyDescent="0.3">
      <c r="A981" s="158">
        <v>3303</v>
      </c>
      <c r="B981" s="167" t="s">
        <v>676</v>
      </c>
      <c r="C981" s="167" t="s">
        <v>92</v>
      </c>
      <c r="D981" s="168" t="s">
        <v>644</v>
      </c>
      <c r="E981" s="157">
        <v>90017</v>
      </c>
      <c r="F981" s="158" t="str">
        <f t="shared" si="30"/>
        <v>3303</v>
      </c>
      <c r="G981" s="158" t="str">
        <f t="shared" si="31"/>
        <v>900173303</v>
      </c>
      <c r="H981" s="159">
        <v>900170498</v>
      </c>
    </row>
    <row r="982" spans="1:8" x14ac:dyDescent="0.3">
      <c r="A982" s="158">
        <v>3304</v>
      </c>
      <c r="B982" s="167" t="s">
        <v>677</v>
      </c>
      <c r="C982" s="167" t="s">
        <v>92</v>
      </c>
      <c r="D982" s="168" t="s">
        <v>644</v>
      </c>
      <c r="E982" s="157">
        <v>90017</v>
      </c>
      <c r="F982" s="158" t="str">
        <f t="shared" si="30"/>
        <v>3304</v>
      </c>
      <c r="G982" s="158" t="str">
        <f t="shared" si="31"/>
        <v>900173304</v>
      </c>
      <c r="H982" s="159">
        <v>900170498</v>
      </c>
    </row>
    <row r="983" spans="1:8" x14ac:dyDescent="0.3">
      <c r="A983" s="158">
        <v>3305</v>
      </c>
      <c r="B983" s="167" t="s">
        <v>678</v>
      </c>
      <c r="C983" s="167" t="s">
        <v>92</v>
      </c>
      <c r="D983" s="168" t="s">
        <v>644</v>
      </c>
      <c r="E983" s="157">
        <v>90017</v>
      </c>
      <c r="F983" s="158" t="str">
        <f t="shared" si="30"/>
        <v>3305</v>
      </c>
      <c r="G983" s="158" t="str">
        <f t="shared" si="31"/>
        <v>900173305</v>
      </c>
      <c r="H983" s="159">
        <v>900170498</v>
      </c>
    </row>
    <row r="984" spans="1:8" x14ac:dyDescent="0.3">
      <c r="A984" s="158">
        <v>3307</v>
      </c>
      <c r="B984" s="167" t="s">
        <v>679</v>
      </c>
      <c r="C984" s="167" t="s">
        <v>92</v>
      </c>
      <c r="D984" s="168" t="s">
        <v>644</v>
      </c>
      <c r="E984" s="157">
        <v>90017</v>
      </c>
      <c r="F984" s="158" t="str">
        <f t="shared" si="30"/>
        <v>3307</v>
      </c>
      <c r="G984" s="158" t="str">
        <f t="shared" si="31"/>
        <v>900173307</v>
      </c>
      <c r="H984" s="159">
        <v>900170498</v>
      </c>
    </row>
    <row r="985" spans="1:8" x14ac:dyDescent="0.3">
      <c r="A985" s="158">
        <v>3308</v>
      </c>
      <c r="B985" s="167" t="s">
        <v>680</v>
      </c>
      <c r="C985" s="167" t="s">
        <v>92</v>
      </c>
      <c r="D985" s="168" t="s">
        <v>644</v>
      </c>
      <c r="E985" s="157">
        <v>90017</v>
      </c>
      <c r="F985" s="158" t="str">
        <f t="shared" si="30"/>
        <v>3308</v>
      </c>
      <c r="G985" s="158" t="str">
        <f t="shared" si="31"/>
        <v>900173308</v>
      </c>
      <c r="H985" s="159">
        <v>900170498</v>
      </c>
    </row>
    <row r="986" spans="1:8" x14ac:dyDescent="0.3">
      <c r="A986" s="158">
        <v>3309</v>
      </c>
      <c r="B986" s="167" t="s">
        <v>681</v>
      </c>
      <c r="C986" s="167" t="s">
        <v>92</v>
      </c>
      <c r="D986" s="168" t="s">
        <v>644</v>
      </c>
      <c r="E986" s="157">
        <v>90017</v>
      </c>
      <c r="F986" s="158" t="str">
        <f t="shared" si="30"/>
        <v>3309</v>
      </c>
      <c r="G986" s="158" t="str">
        <f t="shared" si="31"/>
        <v>900173309</v>
      </c>
      <c r="H986" s="159">
        <v>900170498</v>
      </c>
    </row>
    <row r="987" spans="1:8" x14ac:dyDescent="0.3">
      <c r="A987" s="158">
        <v>3310</v>
      </c>
      <c r="B987" s="169" t="s">
        <v>682</v>
      </c>
      <c r="C987" s="167" t="s">
        <v>92</v>
      </c>
      <c r="D987" s="170" t="s">
        <v>644</v>
      </c>
      <c r="E987" s="158">
        <v>90017</v>
      </c>
      <c r="F987" s="158" t="str">
        <f t="shared" si="30"/>
        <v>3310</v>
      </c>
      <c r="G987" s="158" t="str">
        <f t="shared" si="31"/>
        <v>900173310</v>
      </c>
      <c r="H987" s="155">
        <v>900170498</v>
      </c>
    </row>
    <row r="988" spans="1:8" x14ac:dyDescent="0.3">
      <c r="A988" s="158">
        <v>3311</v>
      </c>
      <c r="B988" s="167" t="s">
        <v>683</v>
      </c>
      <c r="C988" s="167" t="s">
        <v>92</v>
      </c>
      <c r="D988" s="168" t="s">
        <v>644</v>
      </c>
      <c r="E988" s="157">
        <v>90017</v>
      </c>
      <c r="F988" s="158" t="str">
        <f t="shared" si="30"/>
        <v>3311</v>
      </c>
      <c r="G988" s="158" t="str">
        <f t="shared" si="31"/>
        <v>900173311</v>
      </c>
      <c r="H988" s="159">
        <v>900170498</v>
      </c>
    </row>
    <row r="989" spans="1:8" x14ac:dyDescent="0.3">
      <c r="A989" s="158">
        <v>3312</v>
      </c>
      <c r="B989" s="167" t="s">
        <v>684</v>
      </c>
      <c r="C989" s="167" t="s">
        <v>92</v>
      </c>
      <c r="D989" s="168" t="s">
        <v>644</v>
      </c>
      <c r="E989" s="157">
        <v>90017</v>
      </c>
      <c r="F989" s="158" t="str">
        <f t="shared" si="30"/>
        <v>3312</v>
      </c>
      <c r="G989" s="158" t="str">
        <f t="shared" si="31"/>
        <v>900173312</v>
      </c>
      <c r="H989" s="159">
        <v>900170498</v>
      </c>
    </row>
    <row r="990" spans="1:8" x14ac:dyDescent="0.3">
      <c r="A990" s="158">
        <v>3313</v>
      </c>
      <c r="B990" s="167" t="s">
        <v>685</v>
      </c>
      <c r="C990" s="167" t="s">
        <v>92</v>
      </c>
      <c r="D990" s="168" t="s">
        <v>644</v>
      </c>
      <c r="E990" s="157">
        <v>90017</v>
      </c>
      <c r="F990" s="158" t="str">
        <f t="shared" si="30"/>
        <v>3313</v>
      </c>
      <c r="G990" s="158" t="str">
        <f t="shared" si="31"/>
        <v>900173313</v>
      </c>
      <c r="H990" s="159">
        <v>900170498</v>
      </c>
    </row>
    <row r="991" spans="1:8" x14ac:dyDescent="0.3">
      <c r="A991" s="158">
        <v>3314</v>
      </c>
      <c r="B991" s="167" t="s">
        <v>686</v>
      </c>
      <c r="C991" s="167" t="s">
        <v>92</v>
      </c>
      <c r="D991" s="168" t="s">
        <v>644</v>
      </c>
      <c r="E991" s="157">
        <v>90017</v>
      </c>
      <c r="F991" s="158" t="str">
        <f t="shared" si="30"/>
        <v>3314</v>
      </c>
      <c r="G991" s="158" t="str">
        <f t="shared" si="31"/>
        <v>900173314</v>
      </c>
      <c r="H991" s="159">
        <v>900170498</v>
      </c>
    </row>
    <row r="992" spans="1:8" x14ac:dyDescent="0.3">
      <c r="A992" s="158">
        <v>3315</v>
      </c>
      <c r="B992" s="167" t="s">
        <v>687</v>
      </c>
      <c r="C992" s="167" t="s">
        <v>92</v>
      </c>
      <c r="D992" s="168" t="s">
        <v>644</v>
      </c>
      <c r="E992" s="157">
        <v>90017</v>
      </c>
      <c r="F992" s="158" t="str">
        <f t="shared" si="30"/>
        <v>3315</v>
      </c>
      <c r="G992" s="158" t="str">
        <f t="shared" si="31"/>
        <v>900173315</v>
      </c>
      <c r="H992" s="159">
        <v>900170498</v>
      </c>
    </row>
    <row r="993" spans="1:8" x14ac:dyDescent="0.3">
      <c r="A993" s="158">
        <v>3316</v>
      </c>
      <c r="B993" s="167" t="s">
        <v>688</v>
      </c>
      <c r="C993" s="167" t="s">
        <v>92</v>
      </c>
      <c r="D993" s="168" t="s">
        <v>644</v>
      </c>
      <c r="E993" s="157">
        <v>90017</v>
      </c>
      <c r="F993" s="158" t="str">
        <f t="shared" si="30"/>
        <v>3316</v>
      </c>
      <c r="G993" s="158" t="str">
        <f t="shared" si="31"/>
        <v>900173316</v>
      </c>
      <c r="H993" s="159">
        <v>900170498</v>
      </c>
    </row>
    <row r="994" spans="1:8" x14ac:dyDescent="0.3">
      <c r="A994" s="158">
        <v>3317</v>
      </c>
      <c r="B994" s="167" t="s">
        <v>689</v>
      </c>
      <c r="C994" s="167" t="s">
        <v>92</v>
      </c>
      <c r="D994" s="168" t="s">
        <v>644</v>
      </c>
      <c r="E994" s="157">
        <v>90017</v>
      </c>
      <c r="F994" s="158" t="str">
        <f t="shared" si="30"/>
        <v>3317</v>
      </c>
      <c r="G994" s="158" t="str">
        <f t="shared" si="31"/>
        <v>900173317</v>
      </c>
      <c r="H994" s="159">
        <v>900170498</v>
      </c>
    </row>
    <row r="995" spans="1:8" x14ac:dyDescent="0.3">
      <c r="A995" s="158">
        <v>3318</v>
      </c>
      <c r="B995" s="167" t="s">
        <v>690</v>
      </c>
      <c r="C995" s="167" t="s">
        <v>92</v>
      </c>
      <c r="D995" s="168" t="s">
        <v>644</v>
      </c>
      <c r="E995" s="157">
        <v>90017</v>
      </c>
      <c r="F995" s="158" t="str">
        <f t="shared" si="30"/>
        <v>3318</v>
      </c>
      <c r="G995" s="158" t="str">
        <f t="shared" si="31"/>
        <v>900173318</v>
      </c>
      <c r="H995" s="159">
        <v>900170498</v>
      </c>
    </row>
    <row r="996" spans="1:8" x14ac:dyDescent="0.3">
      <c r="A996" s="158">
        <v>3321</v>
      </c>
      <c r="B996" s="167" t="s">
        <v>691</v>
      </c>
      <c r="C996" s="167" t="s">
        <v>92</v>
      </c>
      <c r="D996" s="168" t="s">
        <v>644</v>
      </c>
      <c r="E996" s="157">
        <v>90017</v>
      </c>
      <c r="F996" s="158" t="str">
        <f t="shared" si="30"/>
        <v>3321</v>
      </c>
      <c r="G996" s="158" t="str">
        <f t="shared" si="31"/>
        <v>900173321</v>
      </c>
      <c r="H996" s="159">
        <v>900170498</v>
      </c>
    </row>
    <row r="997" spans="1:8" x14ac:dyDescent="0.3">
      <c r="A997" s="158">
        <v>3322</v>
      </c>
      <c r="B997" s="167" t="s">
        <v>692</v>
      </c>
      <c r="C997" s="167" t="s">
        <v>92</v>
      </c>
      <c r="D997" s="168" t="s">
        <v>644</v>
      </c>
      <c r="E997" s="157">
        <v>90017</v>
      </c>
      <c r="F997" s="158" t="str">
        <f t="shared" si="30"/>
        <v>3322</v>
      </c>
      <c r="G997" s="158" t="str">
        <f t="shared" si="31"/>
        <v>900173322</v>
      </c>
      <c r="H997" s="159">
        <v>900170498</v>
      </c>
    </row>
    <row r="998" spans="1:8" x14ac:dyDescent="0.3">
      <c r="A998" s="158">
        <v>3323</v>
      </c>
      <c r="B998" s="167" t="s">
        <v>693</v>
      </c>
      <c r="C998" s="167" t="s">
        <v>92</v>
      </c>
      <c r="D998" s="168" t="s">
        <v>644</v>
      </c>
      <c r="E998" s="157">
        <v>90017</v>
      </c>
      <c r="F998" s="158" t="str">
        <f t="shared" si="30"/>
        <v>3323</v>
      </c>
      <c r="G998" s="158" t="str">
        <f t="shared" si="31"/>
        <v>900173323</v>
      </c>
      <c r="H998" s="159">
        <v>900170498</v>
      </c>
    </row>
    <row r="999" spans="1:8" x14ac:dyDescent="0.3">
      <c r="A999" s="158">
        <v>3325</v>
      </c>
      <c r="B999" s="167" t="s">
        <v>694</v>
      </c>
      <c r="C999" s="167" t="s">
        <v>92</v>
      </c>
      <c r="D999" s="168" t="s">
        <v>644</v>
      </c>
      <c r="E999" s="157">
        <v>90017</v>
      </c>
      <c r="F999" s="158" t="str">
        <f t="shared" si="30"/>
        <v>3325</v>
      </c>
      <c r="G999" s="158" t="str">
        <f t="shared" si="31"/>
        <v>900173325</v>
      </c>
      <c r="H999" s="159">
        <v>900170498</v>
      </c>
    </row>
    <row r="1000" spans="1:8" x14ac:dyDescent="0.3">
      <c r="A1000" s="158">
        <v>4809</v>
      </c>
      <c r="B1000" s="167" t="s">
        <v>695</v>
      </c>
      <c r="C1000" s="167" t="s">
        <v>92</v>
      </c>
      <c r="D1000" s="168" t="s">
        <v>696</v>
      </c>
      <c r="E1000" s="157">
        <v>90017</v>
      </c>
      <c r="F1000" s="158" t="str">
        <f t="shared" si="30"/>
        <v>4809</v>
      </c>
      <c r="G1000" s="158" t="str">
        <f t="shared" si="31"/>
        <v>900174809</v>
      </c>
      <c r="H1000" s="159">
        <v>900176398</v>
      </c>
    </row>
    <row r="1001" spans="1:8" x14ac:dyDescent="0.3">
      <c r="A1001" s="158">
        <v>4810</v>
      </c>
      <c r="B1001" s="167" t="s">
        <v>697</v>
      </c>
      <c r="C1001" s="167" t="s">
        <v>92</v>
      </c>
      <c r="D1001" s="168" t="s">
        <v>696</v>
      </c>
      <c r="E1001" s="157">
        <v>90017</v>
      </c>
      <c r="F1001" s="158" t="str">
        <f t="shared" si="30"/>
        <v>4810</v>
      </c>
      <c r="G1001" s="158" t="str">
        <f t="shared" si="31"/>
        <v>900174810</v>
      </c>
      <c r="H1001" s="159">
        <v>900176398</v>
      </c>
    </row>
    <row r="1002" spans="1:8" x14ac:dyDescent="0.3">
      <c r="A1002" s="158">
        <v>4811</v>
      </c>
      <c r="B1002" s="167" t="s">
        <v>698</v>
      </c>
      <c r="C1002" s="167" t="s">
        <v>92</v>
      </c>
      <c r="D1002" s="168" t="s">
        <v>696</v>
      </c>
      <c r="E1002" s="157">
        <v>90017</v>
      </c>
      <c r="F1002" s="158" t="str">
        <f t="shared" si="30"/>
        <v>4811</v>
      </c>
      <c r="G1002" s="158" t="str">
        <f t="shared" si="31"/>
        <v>900174811</v>
      </c>
      <c r="H1002" s="159">
        <v>900176398</v>
      </c>
    </row>
    <row r="1003" spans="1:8" x14ac:dyDescent="0.3">
      <c r="A1003" s="158">
        <v>4821</v>
      </c>
      <c r="B1003" s="167" t="s">
        <v>699</v>
      </c>
      <c r="C1003" s="167" t="s">
        <v>92</v>
      </c>
      <c r="D1003" s="168" t="s">
        <v>696</v>
      </c>
      <c r="E1003" s="157">
        <v>90017</v>
      </c>
      <c r="F1003" s="158" t="str">
        <f t="shared" si="30"/>
        <v>4821</v>
      </c>
      <c r="G1003" s="158" t="str">
        <f t="shared" si="31"/>
        <v>900174821</v>
      </c>
      <c r="H1003" s="159">
        <v>900176398</v>
      </c>
    </row>
    <row r="1004" spans="1:8" x14ac:dyDescent="0.3">
      <c r="A1004" s="158">
        <v>6302</v>
      </c>
      <c r="B1004" s="167" t="s">
        <v>700</v>
      </c>
      <c r="C1004" s="167" t="s">
        <v>92</v>
      </c>
      <c r="D1004" s="168" t="s">
        <v>696</v>
      </c>
      <c r="E1004" s="157">
        <v>90017</v>
      </c>
      <c r="F1004" s="158" t="str">
        <f t="shared" si="30"/>
        <v>6302</v>
      </c>
      <c r="G1004" s="158" t="str">
        <f t="shared" si="31"/>
        <v>900176302</v>
      </c>
      <c r="H1004" s="159">
        <v>900176398</v>
      </c>
    </row>
    <row r="1005" spans="1:8" x14ac:dyDescent="0.3">
      <c r="A1005" s="158">
        <v>6303</v>
      </c>
      <c r="B1005" s="167" t="s">
        <v>701</v>
      </c>
      <c r="C1005" s="167" t="s">
        <v>92</v>
      </c>
      <c r="D1005" s="168" t="s">
        <v>696</v>
      </c>
      <c r="E1005" s="157">
        <v>90017</v>
      </c>
      <c r="F1005" s="158" t="str">
        <f t="shared" si="30"/>
        <v>6303</v>
      </c>
      <c r="G1005" s="158" t="str">
        <f t="shared" si="31"/>
        <v>900176303</v>
      </c>
      <c r="H1005" s="159">
        <v>900176398</v>
      </c>
    </row>
    <row r="1006" spans="1:8" x14ac:dyDescent="0.3">
      <c r="A1006" s="158">
        <v>6304</v>
      </c>
      <c r="B1006" s="167" t="s">
        <v>702</v>
      </c>
      <c r="C1006" s="167" t="s">
        <v>92</v>
      </c>
      <c r="D1006" s="168" t="s">
        <v>696</v>
      </c>
      <c r="E1006" s="157">
        <v>90017</v>
      </c>
      <c r="F1006" s="158" t="str">
        <f t="shared" si="30"/>
        <v>6304</v>
      </c>
      <c r="G1006" s="158" t="str">
        <f t="shared" si="31"/>
        <v>900176304</v>
      </c>
      <c r="H1006" s="159">
        <v>900176398</v>
      </c>
    </row>
    <row r="1007" spans="1:8" x14ac:dyDescent="0.3">
      <c r="A1007" s="158">
        <v>6305</v>
      </c>
      <c r="B1007" s="167" t="s">
        <v>703</v>
      </c>
      <c r="C1007" s="167" t="s">
        <v>92</v>
      </c>
      <c r="D1007" s="168" t="s">
        <v>696</v>
      </c>
      <c r="E1007" s="157">
        <v>90017</v>
      </c>
      <c r="F1007" s="158" t="str">
        <f t="shared" si="30"/>
        <v>6305</v>
      </c>
      <c r="G1007" s="158" t="str">
        <f t="shared" si="31"/>
        <v>900176305</v>
      </c>
      <c r="H1007" s="159">
        <v>900176398</v>
      </c>
    </row>
    <row r="1008" spans="1:8" x14ac:dyDescent="0.3">
      <c r="A1008" s="158">
        <v>6306</v>
      </c>
      <c r="B1008" s="167" t="s">
        <v>704</v>
      </c>
      <c r="C1008" s="167" t="s">
        <v>92</v>
      </c>
      <c r="D1008" s="168" t="s">
        <v>696</v>
      </c>
      <c r="E1008" s="157">
        <v>90017</v>
      </c>
      <c r="F1008" s="158" t="str">
        <f t="shared" si="30"/>
        <v>6306</v>
      </c>
      <c r="G1008" s="158" t="str">
        <f t="shared" si="31"/>
        <v>900176306</v>
      </c>
      <c r="H1008" s="159">
        <v>900176398</v>
      </c>
    </row>
    <row r="1009" spans="1:8" x14ac:dyDescent="0.3">
      <c r="A1009" s="158">
        <v>6307</v>
      </c>
      <c r="B1009" s="167" t="s">
        <v>705</v>
      </c>
      <c r="C1009" s="167" t="s">
        <v>92</v>
      </c>
      <c r="D1009" s="168" t="s">
        <v>696</v>
      </c>
      <c r="E1009" s="157">
        <v>90017</v>
      </c>
      <c r="F1009" s="158" t="str">
        <f t="shared" si="30"/>
        <v>6307</v>
      </c>
      <c r="G1009" s="158" t="str">
        <f t="shared" si="31"/>
        <v>900176307</v>
      </c>
      <c r="H1009" s="159">
        <v>900176398</v>
      </c>
    </row>
    <row r="1010" spans="1:8" x14ac:dyDescent="0.3">
      <c r="A1010" s="158">
        <v>6308</v>
      </c>
      <c r="B1010" s="167" t="s">
        <v>706</v>
      </c>
      <c r="C1010" s="167" t="s">
        <v>92</v>
      </c>
      <c r="D1010" s="168" t="s">
        <v>696</v>
      </c>
      <c r="E1010" s="157">
        <v>90017</v>
      </c>
      <c r="F1010" s="158" t="str">
        <f t="shared" si="30"/>
        <v>6308</v>
      </c>
      <c r="G1010" s="158" t="str">
        <f t="shared" si="31"/>
        <v>900176308</v>
      </c>
      <c r="H1010" s="159">
        <v>900176398</v>
      </c>
    </row>
    <row r="1011" spans="1:8" x14ac:dyDescent="0.3">
      <c r="A1011" s="158">
        <v>6309</v>
      </c>
      <c r="B1011" s="167" t="s">
        <v>707</v>
      </c>
      <c r="C1011" s="167" t="s">
        <v>92</v>
      </c>
      <c r="D1011" s="168" t="s">
        <v>696</v>
      </c>
      <c r="E1011" s="157">
        <v>90017</v>
      </c>
      <c r="F1011" s="158" t="str">
        <f t="shared" si="30"/>
        <v>6309</v>
      </c>
      <c r="G1011" s="158" t="str">
        <f t="shared" si="31"/>
        <v>900176309</v>
      </c>
      <c r="H1011" s="159">
        <v>900176398</v>
      </c>
    </row>
    <row r="1012" spans="1:8" x14ac:dyDescent="0.3">
      <c r="A1012" s="158">
        <v>6310</v>
      </c>
      <c r="B1012" s="167" t="s">
        <v>708</v>
      </c>
      <c r="C1012" s="167" t="s">
        <v>92</v>
      </c>
      <c r="D1012" s="168" t="s">
        <v>696</v>
      </c>
      <c r="E1012" s="157">
        <v>90017</v>
      </c>
      <c r="F1012" s="158" t="str">
        <f t="shared" si="30"/>
        <v>6310</v>
      </c>
      <c r="G1012" s="158" t="str">
        <f t="shared" si="31"/>
        <v>900176310</v>
      </c>
      <c r="H1012" s="159">
        <v>900176398</v>
      </c>
    </row>
    <row r="1013" spans="1:8" x14ac:dyDescent="0.3">
      <c r="A1013" s="158">
        <v>6311</v>
      </c>
      <c r="B1013" s="167" t="s">
        <v>709</v>
      </c>
      <c r="C1013" s="167" t="s">
        <v>92</v>
      </c>
      <c r="D1013" s="168" t="s">
        <v>696</v>
      </c>
      <c r="E1013" s="157">
        <v>90017</v>
      </c>
      <c r="F1013" s="158" t="str">
        <f t="shared" si="30"/>
        <v>6311</v>
      </c>
      <c r="G1013" s="158" t="str">
        <f t="shared" si="31"/>
        <v>900176311</v>
      </c>
      <c r="H1013" s="159">
        <v>900176398</v>
      </c>
    </row>
    <row r="1014" spans="1:8" x14ac:dyDescent="0.3">
      <c r="A1014" s="158">
        <v>6312</v>
      </c>
      <c r="B1014" s="167" t="s">
        <v>710</v>
      </c>
      <c r="C1014" s="167" t="s">
        <v>92</v>
      </c>
      <c r="D1014" s="168" t="s">
        <v>696</v>
      </c>
      <c r="E1014" s="157">
        <v>90017</v>
      </c>
      <c r="F1014" s="158" t="str">
        <f t="shared" si="30"/>
        <v>6312</v>
      </c>
      <c r="G1014" s="158" t="str">
        <f t="shared" si="31"/>
        <v>900176312</v>
      </c>
      <c r="H1014" s="159">
        <v>900176398</v>
      </c>
    </row>
    <row r="1015" spans="1:8" x14ac:dyDescent="0.3">
      <c r="A1015" s="158">
        <v>6321</v>
      </c>
      <c r="B1015" s="167" t="s">
        <v>711</v>
      </c>
      <c r="C1015" s="167" t="s">
        <v>92</v>
      </c>
      <c r="D1015" s="168" t="s">
        <v>696</v>
      </c>
      <c r="E1015" s="157">
        <v>90017</v>
      </c>
      <c r="F1015" s="158" t="str">
        <f t="shared" si="30"/>
        <v>6321</v>
      </c>
      <c r="G1015" s="158" t="str">
        <f t="shared" si="31"/>
        <v>900176321</v>
      </c>
      <c r="H1015" s="159">
        <v>900176398</v>
      </c>
    </row>
    <row r="1016" spans="1:8" x14ac:dyDescent="0.3">
      <c r="A1016" s="158">
        <v>6322</v>
      </c>
      <c r="B1016" s="167" t="s">
        <v>712</v>
      </c>
      <c r="C1016" s="167" t="s">
        <v>92</v>
      </c>
      <c r="D1016" s="168" t="s">
        <v>696</v>
      </c>
      <c r="E1016" s="157">
        <v>90017</v>
      </c>
      <c r="F1016" s="158" t="str">
        <f t="shared" si="30"/>
        <v>6322</v>
      </c>
      <c r="G1016" s="158" t="str">
        <f t="shared" si="31"/>
        <v>900176322</v>
      </c>
      <c r="H1016" s="159">
        <v>900176398</v>
      </c>
    </row>
    <row r="1017" spans="1:8" x14ac:dyDescent="0.3">
      <c r="A1017" s="158">
        <v>6323</v>
      </c>
      <c r="B1017" s="167" t="s">
        <v>713</v>
      </c>
      <c r="C1017" s="167" t="s">
        <v>92</v>
      </c>
      <c r="D1017" s="168" t="s">
        <v>696</v>
      </c>
      <c r="E1017" s="157">
        <v>90017</v>
      </c>
      <c r="F1017" s="158" t="str">
        <f t="shared" si="30"/>
        <v>6323</v>
      </c>
      <c r="G1017" s="158" t="str">
        <f t="shared" si="31"/>
        <v>900176323</v>
      </c>
      <c r="H1017" s="159">
        <v>900176398</v>
      </c>
    </row>
    <row r="1018" spans="1:8" x14ac:dyDescent="0.3">
      <c r="A1018" s="158">
        <v>6324</v>
      </c>
      <c r="B1018" s="167" t="s">
        <v>714</v>
      </c>
      <c r="C1018" s="167" t="s">
        <v>92</v>
      </c>
      <c r="D1018" s="168" t="s">
        <v>696</v>
      </c>
      <c r="E1018" s="157">
        <v>90017</v>
      </c>
      <c r="F1018" s="158" t="str">
        <f t="shared" si="30"/>
        <v>6324</v>
      </c>
      <c r="G1018" s="158" t="str">
        <f t="shared" si="31"/>
        <v>900176324</v>
      </c>
      <c r="H1018" s="159">
        <v>900176398</v>
      </c>
    </row>
    <row r="1019" spans="1:8" x14ac:dyDescent="0.3">
      <c r="A1019" s="158">
        <v>6325</v>
      </c>
      <c r="B1019" s="167" t="s">
        <v>715</v>
      </c>
      <c r="C1019" s="167" t="s">
        <v>92</v>
      </c>
      <c r="D1019" s="168" t="s">
        <v>696</v>
      </c>
      <c r="E1019" s="157">
        <v>90017</v>
      </c>
      <c r="F1019" s="158" t="str">
        <f t="shared" si="30"/>
        <v>6325</v>
      </c>
      <c r="G1019" s="158" t="str">
        <f t="shared" si="31"/>
        <v>900176325</v>
      </c>
      <c r="H1019" s="159">
        <v>900176398</v>
      </c>
    </row>
    <row r="1020" spans="1:8" x14ac:dyDescent="0.3">
      <c r="A1020" s="158">
        <v>6326</v>
      </c>
      <c r="B1020" s="167" t="s">
        <v>716</v>
      </c>
      <c r="C1020" s="167" t="s">
        <v>92</v>
      </c>
      <c r="D1020" s="168" t="s">
        <v>696</v>
      </c>
      <c r="E1020" s="157">
        <v>90017</v>
      </c>
      <c r="F1020" s="158" t="str">
        <f t="shared" si="30"/>
        <v>6326</v>
      </c>
      <c r="G1020" s="158" t="str">
        <f t="shared" si="31"/>
        <v>900176326</v>
      </c>
      <c r="H1020" s="159">
        <v>900176398</v>
      </c>
    </row>
    <row r="1021" spans="1:8" x14ac:dyDescent="0.3">
      <c r="A1021" s="158">
        <v>6327</v>
      </c>
      <c r="B1021" s="167" t="s">
        <v>717</v>
      </c>
      <c r="C1021" s="167" t="s">
        <v>92</v>
      </c>
      <c r="D1021" s="168" t="s">
        <v>696</v>
      </c>
      <c r="E1021" s="157">
        <v>90017</v>
      </c>
      <c r="F1021" s="158" t="str">
        <f t="shared" si="30"/>
        <v>6327</v>
      </c>
      <c r="G1021" s="158" t="str">
        <f t="shared" si="31"/>
        <v>900176327</v>
      </c>
      <c r="H1021" s="159">
        <v>900176398</v>
      </c>
    </row>
    <row r="1022" spans="1:8" x14ac:dyDescent="0.3">
      <c r="A1022" s="158">
        <v>6329</v>
      </c>
      <c r="B1022" s="167" t="s">
        <v>718</v>
      </c>
      <c r="C1022" s="167" t="s">
        <v>92</v>
      </c>
      <c r="D1022" s="168" t="s">
        <v>696</v>
      </c>
      <c r="E1022" s="157">
        <v>90017</v>
      </c>
      <c r="F1022" s="158" t="str">
        <f t="shared" si="30"/>
        <v>6329</v>
      </c>
      <c r="G1022" s="158" t="str">
        <f t="shared" si="31"/>
        <v>900176329</v>
      </c>
      <c r="H1022" s="159">
        <v>900176398</v>
      </c>
    </row>
    <row r="1023" spans="1:8" x14ac:dyDescent="0.3">
      <c r="A1023" s="158">
        <v>6331</v>
      </c>
      <c r="B1023" s="167" t="s">
        <v>719</v>
      </c>
      <c r="C1023" s="167" t="s">
        <v>92</v>
      </c>
      <c r="D1023" s="168" t="s">
        <v>696</v>
      </c>
      <c r="E1023" s="157">
        <v>90017</v>
      </c>
      <c r="F1023" s="158" t="str">
        <f t="shared" si="30"/>
        <v>6331</v>
      </c>
      <c r="G1023" s="158" t="str">
        <f t="shared" si="31"/>
        <v>900176331</v>
      </c>
      <c r="H1023" s="159">
        <v>900176398</v>
      </c>
    </row>
    <row r="1024" spans="1:8" x14ac:dyDescent="0.3">
      <c r="A1024" s="158">
        <v>6332</v>
      </c>
      <c r="B1024" s="167" t="s">
        <v>720</v>
      </c>
      <c r="C1024" s="167" t="s">
        <v>92</v>
      </c>
      <c r="D1024" s="168" t="s">
        <v>696</v>
      </c>
      <c r="E1024" s="157">
        <v>90017</v>
      </c>
      <c r="F1024" s="158" t="str">
        <f t="shared" si="30"/>
        <v>6332</v>
      </c>
      <c r="G1024" s="158" t="str">
        <f t="shared" si="31"/>
        <v>900176332</v>
      </c>
      <c r="H1024" s="159">
        <v>900176398</v>
      </c>
    </row>
    <row r="1025" spans="1:8" x14ac:dyDescent="0.3">
      <c r="A1025" s="158">
        <v>6333</v>
      </c>
      <c r="B1025" s="167" t="s">
        <v>721</v>
      </c>
      <c r="C1025" s="167" t="s">
        <v>92</v>
      </c>
      <c r="D1025" s="168" t="s">
        <v>696</v>
      </c>
      <c r="E1025" s="157">
        <v>90017</v>
      </c>
      <c r="F1025" s="158" t="str">
        <f t="shared" si="30"/>
        <v>6333</v>
      </c>
      <c r="G1025" s="158" t="str">
        <f t="shared" si="31"/>
        <v>900176333</v>
      </c>
      <c r="H1025" s="159">
        <v>900176398</v>
      </c>
    </row>
    <row r="1026" spans="1:8" x14ac:dyDescent="0.3">
      <c r="A1026" s="158">
        <v>6340</v>
      </c>
      <c r="B1026" s="167" t="s">
        <v>722</v>
      </c>
      <c r="C1026" s="167" t="s">
        <v>92</v>
      </c>
      <c r="D1026" s="168" t="s">
        <v>696</v>
      </c>
      <c r="E1026" s="157">
        <v>90017</v>
      </c>
      <c r="F1026" s="158" t="str">
        <f t="shared" ref="F1026:F1050" si="32">IF(LEN($A1026)&lt;=4,LEFT(TEXT($A1026,"0000"),4),LEFT(TEXT($A1026,"000000"),4))</f>
        <v>6340</v>
      </c>
      <c r="G1026" s="158" t="str">
        <f t="shared" si="31"/>
        <v>900176340</v>
      </c>
      <c r="H1026" s="159">
        <v>900176398</v>
      </c>
    </row>
    <row r="1027" spans="1:8" x14ac:dyDescent="0.3">
      <c r="A1027" s="158">
        <v>6341</v>
      </c>
      <c r="B1027" s="167" t="s">
        <v>723</v>
      </c>
      <c r="C1027" s="167" t="s">
        <v>92</v>
      </c>
      <c r="D1027" s="168" t="s">
        <v>696</v>
      </c>
      <c r="E1027" s="157">
        <v>90017</v>
      </c>
      <c r="F1027" s="158" t="str">
        <f t="shared" si="32"/>
        <v>6341</v>
      </c>
      <c r="G1027" s="158" t="str">
        <f t="shared" si="31"/>
        <v>900176341</v>
      </c>
      <c r="H1027" s="159">
        <v>900176398</v>
      </c>
    </row>
    <row r="1028" spans="1:8" x14ac:dyDescent="0.3">
      <c r="A1028" s="158">
        <v>6342</v>
      </c>
      <c r="B1028" s="167" t="s">
        <v>724</v>
      </c>
      <c r="C1028" s="167" t="s">
        <v>92</v>
      </c>
      <c r="D1028" s="168" t="s">
        <v>696</v>
      </c>
      <c r="E1028" s="157">
        <v>90017</v>
      </c>
      <c r="F1028" s="158" t="str">
        <f t="shared" si="32"/>
        <v>6342</v>
      </c>
      <c r="G1028" s="158" t="str">
        <f t="shared" ref="G1028:G1050" si="33">$E1028&amp;$F1028</f>
        <v>900176342</v>
      </c>
      <c r="H1028" s="159">
        <v>900176398</v>
      </c>
    </row>
    <row r="1029" spans="1:8" x14ac:dyDescent="0.3">
      <c r="A1029" s="158">
        <v>6343</v>
      </c>
      <c r="B1029" s="167" t="s">
        <v>725</v>
      </c>
      <c r="C1029" s="167" t="s">
        <v>92</v>
      </c>
      <c r="D1029" s="168" t="s">
        <v>696</v>
      </c>
      <c r="E1029" s="157">
        <v>90017</v>
      </c>
      <c r="F1029" s="158" t="str">
        <f t="shared" si="32"/>
        <v>6343</v>
      </c>
      <c r="G1029" s="158" t="str">
        <f t="shared" si="33"/>
        <v>900176343</v>
      </c>
      <c r="H1029" s="159">
        <v>900176398</v>
      </c>
    </row>
    <row r="1030" spans="1:8" x14ac:dyDescent="0.3">
      <c r="A1030" s="158">
        <v>6344</v>
      </c>
      <c r="B1030" s="167" t="s">
        <v>726</v>
      </c>
      <c r="C1030" s="167" t="s">
        <v>92</v>
      </c>
      <c r="D1030" s="168" t="s">
        <v>696</v>
      </c>
      <c r="E1030" s="157">
        <v>90017</v>
      </c>
      <c r="F1030" s="158" t="str">
        <f t="shared" si="32"/>
        <v>6344</v>
      </c>
      <c r="G1030" s="158" t="str">
        <f t="shared" si="33"/>
        <v>900176344</v>
      </c>
      <c r="H1030" s="159">
        <v>900176398</v>
      </c>
    </row>
    <row r="1031" spans="1:8" x14ac:dyDescent="0.3">
      <c r="A1031" s="158">
        <v>6346</v>
      </c>
      <c r="B1031" s="167" t="s">
        <v>727</v>
      </c>
      <c r="C1031" s="167" t="s">
        <v>92</v>
      </c>
      <c r="D1031" s="168" t="s">
        <v>696</v>
      </c>
      <c r="E1031" s="157">
        <v>90017</v>
      </c>
      <c r="F1031" s="158" t="str">
        <f t="shared" si="32"/>
        <v>6346</v>
      </c>
      <c r="G1031" s="158" t="str">
        <f t="shared" si="33"/>
        <v>900176346</v>
      </c>
      <c r="H1031" s="159">
        <v>900176398</v>
      </c>
    </row>
    <row r="1032" spans="1:8" x14ac:dyDescent="0.3">
      <c r="A1032" s="158">
        <v>6347</v>
      </c>
      <c r="B1032" s="167" t="s">
        <v>728</v>
      </c>
      <c r="C1032" s="167" t="s">
        <v>92</v>
      </c>
      <c r="D1032" s="168" t="s">
        <v>696</v>
      </c>
      <c r="E1032" s="157">
        <v>90017</v>
      </c>
      <c r="F1032" s="158" t="str">
        <f t="shared" si="32"/>
        <v>6347</v>
      </c>
      <c r="G1032" s="158" t="str">
        <f t="shared" si="33"/>
        <v>900176347</v>
      </c>
      <c r="H1032" s="159">
        <v>900176398</v>
      </c>
    </row>
    <row r="1033" spans="1:8" x14ac:dyDescent="0.3">
      <c r="A1033" s="158">
        <v>6348</v>
      </c>
      <c r="B1033" s="167" t="s">
        <v>729</v>
      </c>
      <c r="C1033" s="167" t="s">
        <v>92</v>
      </c>
      <c r="D1033" s="168" t="s">
        <v>696</v>
      </c>
      <c r="E1033" s="157">
        <v>90017</v>
      </c>
      <c r="F1033" s="158" t="str">
        <f t="shared" si="32"/>
        <v>6348</v>
      </c>
      <c r="G1033" s="158" t="str">
        <f t="shared" si="33"/>
        <v>900176348</v>
      </c>
      <c r="H1033" s="159">
        <v>900176398</v>
      </c>
    </row>
    <row r="1034" spans="1:8" x14ac:dyDescent="0.3">
      <c r="A1034" s="158">
        <v>6349</v>
      </c>
      <c r="B1034" s="167" t="s">
        <v>730</v>
      </c>
      <c r="C1034" s="167" t="s">
        <v>92</v>
      </c>
      <c r="D1034" s="168" t="s">
        <v>696</v>
      </c>
      <c r="E1034" s="157">
        <v>90017</v>
      </c>
      <c r="F1034" s="158" t="str">
        <f t="shared" si="32"/>
        <v>6349</v>
      </c>
      <c r="G1034" s="158" t="str">
        <f t="shared" si="33"/>
        <v>900176349</v>
      </c>
      <c r="H1034" s="159">
        <v>900176398</v>
      </c>
    </row>
    <row r="1035" spans="1:8" x14ac:dyDescent="0.3">
      <c r="A1035" s="158">
        <v>6350</v>
      </c>
      <c r="B1035" s="167" t="s">
        <v>731</v>
      </c>
      <c r="C1035" s="167" t="s">
        <v>92</v>
      </c>
      <c r="D1035" s="168" t="s">
        <v>696</v>
      </c>
      <c r="E1035" s="157">
        <v>90017</v>
      </c>
      <c r="F1035" s="158" t="str">
        <f t="shared" si="32"/>
        <v>6350</v>
      </c>
      <c r="G1035" s="158" t="str">
        <f t="shared" si="33"/>
        <v>900176350</v>
      </c>
      <c r="H1035" s="159">
        <v>900176398</v>
      </c>
    </row>
    <row r="1036" spans="1:8" x14ac:dyDescent="0.3">
      <c r="A1036" s="158">
        <v>6351</v>
      </c>
      <c r="B1036" s="167" t="s">
        <v>732</v>
      </c>
      <c r="C1036" s="167" t="s">
        <v>92</v>
      </c>
      <c r="D1036" s="168" t="s">
        <v>696</v>
      </c>
      <c r="E1036" s="157">
        <v>90017</v>
      </c>
      <c r="F1036" s="158" t="str">
        <f t="shared" si="32"/>
        <v>6351</v>
      </c>
      <c r="G1036" s="158" t="str">
        <f t="shared" si="33"/>
        <v>900176351</v>
      </c>
      <c r="H1036" s="159">
        <v>900176398</v>
      </c>
    </row>
    <row r="1037" spans="1:8" x14ac:dyDescent="0.3">
      <c r="A1037" s="158">
        <v>6352</v>
      </c>
      <c r="B1037" s="167" t="s">
        <v>733</v>
      </c>
      <c r="C1037" s="167" t="s">
        <v>92</v>
      </c>
      <c r="D1037" s="168" t="s">
        <v>696</v>
      </c>
      <c r="E1037" s="157">
        <v>90017</v>
      </c>
      <c r="F1037" s="158" t="str">
        <f t="shared" si="32"/>
        <v>6352</v>
      </c>
      <c r="G1037" s="158" t="str">
        <f t="shared" si="33"/>
        <v>900176352</v>
      </c>
      <c r="H1037" s="159">
        <v>900176398</v>
      </c>
    </row>
    <row r="1038" spans="1:8" x14ac:dyDescent="0.3">
      <c r="A1038" s="158">
        <v>6353</v>
      </c>
      <c r="B1038" s="167" t="s">
        <v>734</v>
      </c>
      <c r="C1038" s="167" t="s">
        <v>92</v>
      </c>
      <c r="D1038" s="168" t="s">
        <v>696</v>
      </c>
      <c r="E1038" s="157">
        <v>90017</v>
      </c>
      <c r="F1038" s="158" t="str">
        <f t="shared" si="32"/>
        <v>6353</v>
      </c>
      <c r="G1038" s="158" t="str">
        <f t="shared" si="33"/>
        <v>900176353</v>
      </c>
      <c r="H1038" s="159">
        <v>900176398</v>
      </c>
    </row>
    <row r="1039" spans="1:8" x14ac:dyDescent="0.3">
      <c r="A1039" s="158">
        <v>6354</v>
      </c>
      <c r="B1039" s="167" t="s">
        <v>735</v>
      </c>
      <c r="C1039" s="167" t="s">
        <v>92</v>
      </c>
      <c r="D1039" s="168" t="s">
        <v>696</v>
      </c>
      <c r="E1039" s="157">
        <v>90017</v>
      </c>
      <c r="F1039" s="158" t="str">
        <f t="shared" si="32"/>
        <v>6354</v>
      </c>
      <c r="G1039" s="158" t="str">
        <f t="shared" si="33"/>
        <v>900176354</v>
      </c>
      <c r="H1039" s="159">
        <v>900176398</v>
      </c>
    </row>
    <row r="1040" spans="1:8" x14ac:dyDescent="0.3">
      <c r="A1040" s="158">
        <v>6355</v>
      </c>
      <c r="B1040" s="167" t="s">
        <v>736</v>
      </c>
      <c r="C1040" s="167" t="s">
        <v>92</v>
      </c>
      <c r="D1040" s="168" t="s">
        <v>696</v>
      </c>
      <c r="E1040" s="157">
        <v>90017</v>
      </c>
      <c r="F1040" s="158" t="str">
        <f t="shared" si="32"/>
        <v>6355</v>
      </c>
      <c r="G1040" s="158" t="str">
        <f t="shared" si="33"/>
        <v>900176355</v>
      </c>
      <c r="H1040" s="159">
        <v>900176398</v>
      </c>
    </row>
    <row r="1041" spans="1:8" x14ac:dyDescent="0.3">
      <c r="A1041" s="158">
        <v>6356</v>
      </c>
      <c r="B1041" s="167" t="s">
        <v>737</v>
      </c>
      <c r="C1041" s="167" t="s">
        <v>92</v>
      </c>
      <c r="D1041" s="168" t="s">
        <v>696</v>
      </c>
      <c r="E1041" s="157">
        <v>90017</v>
      </c>
      <c r="F1041" s="158" t="str">
        <f t="shared" si="32"/>
        <v>6356</v>
      </c>
      <c r="G1041" s="158" t="str">
        <f t="shared" si="33"/>
        <v>900176356</v>
      </c>
      <c r="H1041" s="159">
        <v>900176398</v>
      </c>
    </row>
    <row r="1042" spans="1:8" x14ac:dyDescent="0.3">
      <c r="A1042" s="158">
        <v>6356</v>
      </c>
      <c r="B1042" s="167" t="s">
        <v>738</v>
      </c>
      <c r="C1042" s="167" t="s">
        <v>92</v>
      </c>
      <c r="D1042" s="168" t="s">
        <v>696</v>
      </c>
      <c r="E1042" s="157">
        <v>90017</v>
      </c>
      <c r="F1042" s="158" t="str">
        <f t="shared" si="32"/>
        <v>6356</v>
      </c>
      <c r="G1042" s="158" t="str">
        <f t="shared" si="33"/>
        <v>900176356</v>
      </c>
      <c r="H1042" s="159">
        <v>900176398</v>
      </c>
    </row>
    <row r="1043" spans="1:8" x14ac:dyDescent="0.3">
      <c r="A1043" s="158">
        <v>6358</v>
      </c>
      <c r="B1043" s="167" t="s">
        <v>739</v>
      </c>
      <c r="C1043" s="167" t="s">
        <v>92</v>
      </c>
      <c r="D1043" s="168" t="s">
        <v>696</v>
      </c>
      <c r="E1043" s="157">
        <v>90017</v>
      </c>
      <c r="F1043" s="158" t="str">
        <f t="shared" si="32"/>
        <v>6358</v>
      </c>
      <c r="G1043" s="158" t="str">
        <f t="shared" si="33"/>
        <v>900176358</v>
      </c>
      <c r="H1043" s="159">
        <v>900176398</v>
      </c>
    </row>
    <row r="1044" spans="1:8" x14ac:dyDescent="0.3">
      <c r="A1044" s="158">
        <v>6371</v>
      </c>
      <c r="B1044" s="167" t="s">
        <v>740</v>
      </c>
      <c r="C1044" s="167" t="s">
        <v>92</v>
      </c>
      <c r="D1044" s="168" t="s">
        <v>696</v>
      </c>
      <c r="E1044" s="157">
        <v>90017</v>
      </c>
      <c r="F1044" s="158" t="str">
        <f t="shared" si="32"/>
        <v>6371</v>
      </c>
      <c r="G1044" s="158" t="str">
        <f t="shared" si="33"/>
        <v>900176371</v>
      </c>
      <c r="H1044" s="159">
        <v>900176398</v>
      </c>
    </row>
    <row r="1045" spans="1:8" x14ac:dyDescent="0.3">
      <c r="A1045" s="158">
        <v>6372</v>
      </c>
      <c r="B1045" s="167" t="s">
        <v>741</v>
      </c>
      <c r="C1045" s="167" t="s">
        <v>92</v>
      </c>
      <c r="D1045" s="168" t="s">
        <v>696</v>
      </c>
      <c r="E1045" s="157">
        <v>90017</v>
      </c>
      <c r="F1045" s="158" t="str">
        <f t="shared" si="32"/>
        <v>6372</v>
      </c>
      <c r="G1045" s="158" t="str">
        <f t="shared" si="33"/>
        <v>900176372</v>
      </c>
      <c r="H1045" s="159">
        <v>900176398</v>
      </c>
    </row>
    <row r="1046" spans="1:8" x14ac:dyDescent="0.3">
      <c r="A1046" s="158">
        <v>6373</v>
      </c>
      <c r="B1046" s="167" t="s">
        <v>742</v>
      </c>
      <c r="C1046" s="167" t="s">
        <v>92</v>
      </c>
      <c r="D1046" s="168" t="s">
        <v>696</v>
      </c>
      <c r="E1046" s="157">
        <v>90017</v>
      </c>
      <c r="F1046" s="158" t="str">
        <f t="shared" si="32"/>
        <v>6373</v>
      </c>
      <c r="G1046" s="158" t="str">
        <f t="shared" si="33"/>
        <v>900176373</v>
      </c>
      <c r="H1046" s="159">
        <v>900176398</v>
      </c>
    </row>
    <row r="1047" spans="1:8" x14ac:dyDescent="0.3">
      <c r="A1047" s="155">
        <v>6374</v>
      </c>
      <c r="B1047" s="167" t="s">
        <v>743</v>
      </c>
      <c r="C1047" s="167" t="s">
        <v>92</v>
      </c>
      <c r="D1047" s="174" t="s">
        <v>696</v>
      </c>
      <c r="E1047" s="157">
        <v>90017</v>
      </c>
      <c r="F1047" s="158" t="str">
        <f t="shared" si="32"/>
        <v>6374</v>
      </c>
      <c r="G1047" s="158" t="str">
        <f t="shared" si="33"/>
        <v>900176374</v>
      </c>
      <c r="H1047" s="159">
        <v>900176398</v>
      </c>
    </row>
    <row r="1048" spans="1:8" x14ac:dyDescent="0.3">
      <c r="A1048" s="158">
        <v>6375</v>
      </c>
      <c r="B1048" s="167" t="s">
        <v>744</v>
      </c>
      <c r="C1048" s="167" t="s">
        <v>92</v>
      </c>
      <c r="D1048" s="168" t="s">
        <v>696</v>
      </c>
      <c r="E1048" s="157">
        <v>90017</v>
      </c>
      <c r="F1048" s="158" t="str">
        <f t="shared" si="32"/>
        <v>6375</v>
      </c>
      <c r="G1048" s="158" t="str">
        <f t="shared" si="33"/>
        <v>900176375</v>
      </c>
      <c r="H1048" s="159">
        <v>900176398</v>
      </c>
    </row>
    <row r="1049" spans="1:8" x14ac:dyDescent="0.3">
      <c r="A1049" s="158">
        <v>6381</v>
      </c>
      <c r="B1049" s="167" t="s">
        <v>745</v>
      </c>
      <c r="C1049" s="167" t="s">
        <v>92</v>
      </c>
      <c r="D1049" s="168" t="s">
        <v>696</v>
      </c>
      <c r="E1049" s="157">
        <v>90017</v>
      </c>
      <c r="F1049" s="158" t="str">
        <f t="shared" si="32"/>
        <v>6381</v>
      </c>
      <c r="G1049" s="158" t="str">
        <f t="shared" si="33"/>
        <v>900176381</v>
      </c>
      <c r="H1049" s="159">
        <v>900176398</v>
      </c>
    </row>
    <row r="1050" spans="1:8" x14ac:dyDescent="0.3">
      <c r="A1050" s="158">
        <v>6398</v>
      </c>
      <c r="B1050" s="167" t="s">
        <v>696</v>
      </c>
      <c r="C1050" s="167" t="s">
        <v>92</v>
      </c>
      <c r="D1050" s="168" t="s">
        <v>696</v>
      </c>
      <c r="E1050" s="157">
        <v>90017</v>
      </c>
      <c r="F1050" s="158" t="str">
        <f t="shared" si="32"/>
        <v>6398</v>
      </c>
      <c r="G1050" s="158" t="str">
        <f t="shared" si="33"/>
        <v>900176398</v>
      </c>
      <c r="H1050" s="159">
        <v>900176398</v>
      </c>
    </row>
  </sheetData>
  <sheetProtection algorithmName="SHA-512" hashValue="+D5Xr+zhvr0MfZQpJHsHtr+kD/Esq0dXxijd4T+d8ayML29QdcjOHh1yWLcr9YjlxG3BzAO/3KPfF+aMstqhjg==" saltValue="4UkK+Fl9OL4zmTZ+cwLpWg==" spinCount="100000" sheet="1" objects="1" scenarios="1" selectLockedCells="1"/>
  <autoFilter ref="A1:H1050" xr:uid="{6968EC5D-E5D3-43CA-9EF8-4FF9E6D40AAF}"/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3913-9D25-4988-9888-73DC36E33A1D}">
  <dimension ref="A1:X77"/>
  <sheetViews>
    <sheetView topLeftCell="Z1" workbookViewId="0">
      <selection activeCell="F10" sqref="F10:F11"/>
    </sheetView>
  </sheetViews>
  <sheetFormatPr baseColWidth="10" defaultRowHeight="14.4" x14ac:dyDescent="0.3"/>
  <cols>
    <col min="1" max="1" width="31.109375" hidden="1" customWidth="1"/>
    <col min="2" max="2" width="36" hidden="1" customWidth="1"/>
    <col min="3" max="3" width="47.33203125" hidden="1" customWidth="1"/>
    <col min="4" max="4" width="37" hidden="1" customWidth="1"/>
    <col min="5" max="5" width="42.33203125" hidden="1" customWidth="1"/>
    <col min="6" max="6" width="33.33203125" hidden="1" customWidth="1"/>
    <col min="7" max="7" width="39.33203125" hidden="1" customWidth="1"/>
    <col min="8" max="8" width="39.88671875" hidden="1" customWidth="1"/>
    <col min="9" max="9" width="29.88671875" hidden="1" customWidth="1"/>
    <col min="10" max="10" width="30.6640625" hidden="1" customWidth="1"/>
    <col min="11" max="11" width="40.109375" hidden="1" customWidth="1"/>
    <col min="12" max="12" width="33.44140625" hidden="1" customWidth="1"/>
    <col min="13" max="13" width="37.6640625" hidden="1" customWidth="1"/>
    <col min="14" max="14" width="56.6640625" hidden="1" customWidth="1"/>
    <col min="15" max="15" width="41.6640625" hidden="1" customWidth="1"/>
    <col min="16" max="16" width="33.5546875" hidden="1" customWidth="1"/>
    <col min="17" max="17" width="48.88671875" hidden="1" customWidth="1"/>
    <col min="18" max="18" width="29.109375" hidden="1" customWidth="1"/>
    <col min="19" max="19" width="26.5546875" hidden="1" customWidth="1"/>
    <col min="20" max="20" width="50.33203125" hidden="1" customWidth="1"/>
    <col min="21" max="21" width="43.33203125" hidden="1" customWidth="1"/>
    <col min="22" max="22" width="39.6640625" hidden="1" customWidth="1"/>
    <col min="23" max="23" width="34.44140625" hidden="1" customWidth="1"/>
    <col min="24" max="24" width="41" hidden="1" customWidth="1"/>
    <col min="25" max="25" width="0" hidden="1" customWidth="1"/>
  </cols>
  <sheetData>
    <row r="1" spans="1:24" x14ac:dyDescent="0.3">
      <c r="A1" t="s">
        <v>810</v>
      </c>
      <c r="B1" t="s">
        <v>811</v>
      </c>
      <c r="C1" t="s">
        <v>812</v>
      </c>
      <c r="D1" t="s">
        <v>813</v>
      </c>
      <c r="E1" s="168" t="s">
        <v>814</v>
      </c>
      <c r="F1" s="168" t="s">
        <v>815</v>
      </c>
      <c r="G1" s="170" t="s">
        <v>816</v>
      </c>
      <c r="H1" s="170" t="s">
        <v>87</v>
      </c>
      <c r="I1" s="168" t="s">
        <v>817</v>
      </c>
      <c r="J1" s="168" t="s">
        <v>818</v>
      </c>
      <c r="K1" s="168" t="s">
        <v>819</v>
      </c>
      <c r="L1" s="168" t="s">
        <v>820</v>
      </c>
      <c r="M1" s="168" t="s">
        <v>821</v>
      </c>
      <c r="N1" s="160" t="s">
        <v>822</v>
      </c>
      <c r="O1" s="160" t="s">
        <v>823</v>
      </c>
      <c r="P1" s="160" t="s">
        <v>824</v>
      </c>
      <c r="Q1" s="165" t="s">
        <v>825</v>
      </c>
      <c r="R1" s="168" t="s">
        <v>826</v>
      </c>
      <c r="S1" s="170" t="s">
        <v>827</v>
      </c>
      <c r="T1" s="168" t="s">
        <v>828</v>
      </c>
      <c r="U1" s="160" t="s">
        <v>829</v>
      </c>
      <c r="V1" s="160" t="s">
        <v>830</v>
      </c>
      <c r="W1" s="168" t="s">
        <v>831</v>
      </c>
      <c r="X1" s="168" t="s">
        <v>832</v>
      </c>
    </row>
    <row r="2" spans="1:24" x14ac:dyDescent="0.3">
      <c r="A2" s="156" t="s">
        <v>752</v>
      </c>
      <c r="B2" s="156" t="s">
        <v>833</v>
      </c>
      <c r="C2" s="156" t="s">
        <v>834</v>
      </c>
      <c r="D2" s="156" t="s">
        <v>835</v>
      </c>
      <c r="E2" s="167" t="s">
        <v>137</v>
      </c>
      <c r="F2" s="167" t="s">
        <v>942</v>
      </c>
      <c r="G2" s="169" t="s">
        <v>943</v>
      </c>
      <c r="H2" s="169" t="s">
        <v>170</v>
      </c>
      <c r="I2" s="167" t="s">
        <v>184</v>
      </c>
      <c r="J2" s="167" t="s">
        <v>187</v>
      </c>
      <c r="K2" t="s">
        <v>270</v>
      </c>
      <c r="L2" s="167" t="s">
        <v>337</v>
      </c>
      <c r="M2" s="167" t="s">
        <v>368</v>
      </c>
      <c r="N2" s="156" t="s">
        <v>1068</v>
      </c>
      <c r="O2" s="156" t="s">
        <v>466</v>
      </c>
      <c r="P2" s="156" t="s">
        <v>1069</v>
      </c>
      <c r="Q2" s="156" t="s">
        <v>1070</v>
      </c>
      <c r="R2" s="167" t="s">
        <v>497</v>
      </c>
      <c r="S2" s="169" t="s">
        <v>541</v>
      </c>
      <c r="T2" s="167" t="s">
        <v>587</v>
      </c>
      <c r="U2" s="156" t="s">
        <v>1147</v>
      </c>
      <c r="V2" s="156" t="s">
        <v>1148</v>
      </c>
      <c r="W2" s="167" t="s">
        <v>643</v>
      </c>
      <c r="X2" s="167" t="s">
        <v>695</v>
      </c>
    </row>
    <row r="3" spans="1:24" x14ac:dyDescent="0.3">
      <c r="A3" s="156" t="s">
        <v>753</v>
      </c>
      <c r="B3" s="156" t="s">
        <v>1207</v>
      </c>
      <c r="C3" s="156" t="s">
        <v>836</v>
      </c>
      <c r="D3" s="156" t="s">
        <v>675</v>
      </c>
      <c r="E3" s="167" t="s">
        <v>139</v>
      </c>
      <c r="F3" s="167" t="s">
        <v>944</v>
      </c>
      <c r="G3" s="169" t="s">
        <v>945</v>
      </c>
      <c r="H3" s="169" t="s">
        <v>173</v>
      </c>
      <c r="I3" s="167" t="s">
        <v>186</v>
      </c>
      <c r="J3" s="167" t="s">
        <v>189</v>
      </c>
      <c r="K3" t="s">
        <v>272</v>
      </c>
      <c r="L3" s="167" t="s">
        <v>340</v>
      </c>
      <c r="M3" s="167" t="s">
        <v>371</v>
      </c>
      <c r="N3" s="156" t="s">
        <v>1071</v>
      </c>
      <c r="O3" s="156" t="s">
        <v>1072</v>
      </c>
      <c r="P3" s="156" t="s">
        <v>1073</v>
      </c>
      <c r="Q3" s="156" t="s">
        <v>1074</v>
      </c>
      <c r="R3" s="167" t="s">
        <v>500</v>
      </c>
      <c r="S3" s="167" t="s">
        <v>550</v>
      </c>
      <c r="T3" s="167" t="s">
        <v>589</v>
      </c>
      <c r="U3" s="156" t="s">
        <v>1149</v>
      </c>
      <c r="V3" s="156" t="s">
        <v>235</v>
      </c>
      <c r="W3" s="167" t="s">
        <v>645</v>
      </c>
      <c r="X3" s="167" t="s">
        <v>697</v>
      </c>
    </row>
    <row r="4" spans="1:24" x14ac:dyDescent="0.3">
      <c r="A4" s="156" t="s">
        <v>754</v>
      </c>
      <c r="B4" s="156" t="s">
        <v>1208</v>
      </c>
      <c r="C4" s="156" t="s">
        <v>837</v>
      </c>
      <c r="D4" s="156" t="s">
        <v>838</v>
      </c>
      <c r="E4" s="167" t="s">
        <v>921</v>
      </c>
      <c r="F4" s="167" t="s">
        <v>946</v>
      </c>
      <c r="G4" s="169" t="s">
        <v>947</v>
      </c>
      <c r="H4" s="169" t="s">
        <v>174</v>
      </c>
      <c r="I4" s="167" t="s">
        <v>191</v>
      </c>
      <c r="J4" s="167" t="s">
        <v>190</v>
      </c>
      <c r="K4" t="s">
        <v>273</v>
      </c>
      <c r="L4" s="169" t="s">
        <v>341</v>
      </c>
      <c r="M4" s="167" t="s">
        <v>372</v>
      </c>
      <c r="N4" s="156" t="s">
        <v>1075</v>
      </c>
      <c r="O4" s="156" t="s">
        <v>1076</v>
      </c>
      <c r="P4" s="156" t="s">
        <v>1077</v>
      </c>
      <c r="Q4" s="156" t="s">
        <v>1078</v>
      </c>
      <c r="R4" s="167" t="s">
        <v>501</v>
      </c>
      <c r="S4" s="167" t="s">
        <v>551</v>
      </c>
      <c r="T4" s="167" t="s">
        <v>590</v>
      </c>
      <c r="U4" s="156" t="s">
        <v>1150</v>
      </c>
      <c r="V4" s="156" t="s">
        <v>1151</v>
      </c>
      <c r="W4" s="167" t="s">
        <v>646</v>
      </c>
      <c r="X4" s="167" t="s">
        <v>698</v>
      </c>
    </row>
    <row r="5" spans="1:24" x14ac:dyDescent="0.3">
      <c r="A5" s="156" t="s">
        <v>755</v>
      </c>
      <c r="B5" s="156" t="s">
        <v>839</v>
      </c>
      <c r="C5" s="156" t="s">
        <v>840</v>
      </c>
      <c r="D5" s="156" t="s">
        <v>841</v>
      </c>
      <c r="E5" s="167" t="s">
        <v>922</v>
      </c>
      <c r="F5" s="167" t="s">
        <v>149</v>
      </c>
      <c r="G5" s="169" t="s">
        <v>948</v>
      </c>
      <c r="H5" s="169" t="s">
        <v>175</v>
      </c>
      <c r="I5" s="167" t="s">
        <v>192</v>
      </c>
      <c r="J5" s="167" t="s">
        <v>194</v>
      </c>
      <c r="K5" t="s">
        <v>274</v>
      </c>
      <c r="L5" s="167" t="s">
        <v>342</v>
      </c>
      <c r="M5" s="167" t="s">
        <v>373</v>
      </c>
      <c r="N5" s="156" t="s">
        <v>1079</v>
      </c>
      <c r="O5" s="156" t="s">
        <v>1080</v>
      </c>
      <c r="P5" s="156" t="s">
        <v>1081</v>
      </c>
      <c r="Q5" s="156" t="s">
        <v>1082</v>
      </c>
      <c r="R5" s="167" t="s">
        <v>502</v>
      </c>
      <c r="S5" s="167" t="s">
        <v>552</v>
      </c>
      <c r="T5" s="167" t="s">
        <v>591</v>
      </c>
      <c r="U5" s="156" t="s">
        <v>1152</v>
      </c>
      <c r="V5" s="156" t="s">
        <v>1153</v>
      </c>
      <c r="W5" s="167" t="s">
        <v>647</v>
      </c>
      <c r="X5" s="167" t="s">
        <v>699</v>
      </c>
    </row>
    <row r="6" spans="1:24" x14ac:dyDescent="0.3">
      <c r="A6" s="161" t="s">
        <v>756</v>
      </c>
      <c r="B6" s="156" t="s">
        <v>842</v>
      </c>
      <c r="C6" s="156" t="s">
        <v>843</v>
      </c>
      <c r="D6" s="156" t="s">
        <v>844</v>
      </c>
      <c r="E6" s="167" t="s">
        <v>140</v>
      </c>
      <c r="F6" s="167" t="s">
        <v>949</v>
      </c>
      <c r="G6" s="169" t="s">
        <v>950</v>
      </c>
      <c r="H6" s="169" t="s">
        <v>176</v>
      </c>
      <c r="I6" s="167" t="s">
        <v>193</v>
      </c>
      <c r="J6" s="167" t="s">
        <v>195</v>
      </c>
      <c r="K6" t="s">
        <v>275</v>
      </c>
      <c r="L6" s="167" t="s">
        <v>343</v>
      </c>
      <c r="M6" s="167" t="s">
        <v>374</v>
      </c>
      <c r="N6" s="156" t="s">
        <v>1083</v>
      </c>
      <c r="O6" s="156" t="s">
        <v>1084</v>
      </c>
      <c r="P6" s="156" t="s">
        <v>1085</v>
      </c>
      <c r="Q6" s="156" t="s">
        <v>1086</v>
      </c>
      <c r="R6" s="167" t="s">
        <v>503</v>
      </c>
      <c r="S6" s="167" t="s">
        <v>553</v>
      </c>
      <c r="T6" s="167" t="s">
        <v>592</v>
      </c>
      <c r="U6" s="156" t="s">
        <v>1154</v>
      </c>
      <c r="V6" s="156" t="s">
        <v>1155</v>
      </c>
      <c r="W6" s="167" t="s">
        <v>648</v>
      </c>
      <c r="X6" s="167" t="s">
        <v>700</v>
      </c>
    </row>
    <row r="7" spans="1:24" x14ac:dyDescent="0.3">
      <c r="A7" s="156" t="s">
        <v>757</v>
      </c>
      <c r="B7" s="156" t="s">
        <v>845</v>
      </c>
      <c r="C7" s="156" t="s">
        <v>846</v>
      </c>
      <c r="D7" s="156" t="s">
        <v>847</v>
      </c>
      <c r="E7" s="167" t="s">
        <v>923</v>
      </c>
      <c r="F7" s="167" t="s">
        <v>150</v>
      </c>
      <c r="G7" s="169" t="s">
        <v>951</v>
      </c>
      <c r="H7" s="169" t="s">
        <v>952</v>
      </c>
      <c r="I7" s="167" t="s">
        <v>198</v>
      </c>
      <c r="J7" s="167" t="s">
        <v>196</v>
      </c>
      <c r="K7" t="s">
        <v>276</v>
      </c>
      <c r="L7" s="167" t="s">
        <v>344</v>
      </c>
      <c r="M7" s="167" t="s">
        <v>375</v>
      </c>
      <c r="N7" s="156" t="s">
        <v>1087</v>
      </c>
      <c r="O7" s="156" t="s">
        <v>469</v>
      </c>
      <c r="P7" s="156" t="s">
        <v>1088</v>
      </c>
      <c r="Q7" s="156" t="s">
        <v>1089</v>
      </c>
      <c r="R7" s="167" t="s">
        <v>504</v>
      </c>
      <c r="S7" s="167" t="s">
        <v>554</v>
      </c>
      <c r="T7" s="167" t="s">
        <v>593</v>
      </c>
      <c r="U7" s="156" t="s">
        <v>1156</v>
      </c>
      <c r="V7" s="156" t="s">
        <v>1157</v>
      </c>
      <c r="W7" s="167" t="s">
        <v>649</v>
      </c>
      <c r="X7" s="167" t="s">
        <v>701</v>
      </c>
    </row>
    <row r="8" spans="1:24" x14ac:dyDescent="0.3">
      <c r="A8" s="156" t="s">
        <v>758</v>
      </c>
      <c r="B8" s="156" t="s">
        <v>848</v>
      </c>
      <c r="C8" s="156" t="s">
        <v>849</v>
      </c>
      <c r="D8" s="156" t="s">
        <v>850</v>
      </c>
      <c r="E8" s="167" t="s">
        <v>924</v>
      </c>
      <c r="F8" s="167" t="s">
        <v>151</v>
      </c>
      <c r="G8" s="169" t="s">
        <v>953</v>
      </c>
      <c r="H8" s="169" t="s">
        <v>954</v>
      </c>
      <c r="I8" s="167" t="s">
        <v>200</v>
      </c>
      <c r="J8" s="167" t="s">
        <v>197</v>
      </c>
      <c r="K8" t="s">
        <v>277</v>
      </c>
      <c r="L8" s="167" t="s">
        <v>345</v>
      </c>
      <c r="M8" s="167" t="s">
        <v>376</v>
      </c>
      <c r="N8" s="156" t="s">
        <v>652</v>
      </c>
      <c r="O8" s="156" t="s">
        <v>470</v>
      </c>
      <c r="P8" s="156" t="s">
        <v>1090</v>
      </c>
      <c r="Q8" s="156" t="s">
        <v>1091</v>
      </c>
      <c r="R8" s="167" t="s">
        <v>505</v>
      </c>
      <c r="S8" s="167" t="s">
        <v>555</v>
      </c>
      <c r="T8" s="167" t="s">
        <v>594</v>
      </c>
      <c r="U8" s="156" t="s">
        <v>1158</v>
      </c>
      <c r="V8" s="156" t="s">
        <v>1159</v>
      </c>
      <c r="W8" s="167" t="s">
        <v>650</v>
      </c>
      <c r="X8" s="167" t="s">
        <v>702</v>
      </c>
    </row>
    <row r="9" spans="1:24" x14ac:dyDescent="0.3">
      <c r="A9" s="161" t="s">
        <v>759</v>
      </c>
      <c r="B9" s="156" t="s">
        <v>851</v>
      </c>
      <c r="C9" s="156" t="s">
        <v>852</v>
      </c>
      <c r="D9" s="156" t="s">
        <v>853</v>
      </c>
      <c r="E9" s="167" t="s">
        <v>925</v>
      </c>
      <c r="F9" s="167" t="s">
        <v>955</v>
      </c>
      <c r="G9" s="169" t="s">
        <v>956</v>
      </c>
      <c r="H9" s="169" t="s">
        <v>957</v>
      </c>
      <c r="I9" s="167" t="s">
        <v>201</v>
      </c>
      <c r="J9" s="167" t="s">
        <v>199</v>
      </c>
      <c r="K9" t="s">
        <v>278</v>
      </c>
      <c r="L9" s="167" t="s">
        <v>346</v>
      </c>
      <c r="M9" s="167" t="s">
        <v>377</v>
      </c>
      <c r="N9" s="156" t="s">
        <v>1092</v>
      </c>
      <c r="O9" s="156" t="s">
        <v>471</v>
      </c>
      <c r="P9" s="156" t="s">
        <v>477</v>
      </c>
      <c r="Q9" s="156" t="s">
        <v>1093</v>
      </c>
      <c r="R9" s="167" t="s">
        <v>506</v>
      </c>
      <c r="S9" s="167" t="s">
        <v>556</v>
      </c>
      <c r="T9" s="167" t="s">
        <v>595</v>
      </c>
      <c r="U9" s="156" t="s">
        <v>1160</v>
      </c>
      <c r="V9" s="156" t="s">
        <v>1161</v>
      </c>
      <c r="W9" s="167" t="s">
        <v>651</v>
      </c>
      <c r="X9" s="167" t="s">
        <v>703</v>
      </c>
    </row>
    <row r="10" spans="1:24" x14ac:dyDescent="0.3">
      <c r="A10" s="156" t="s">
        <v>760</v>
      </c>
      <c r="B10" s="156" t="s">
        <v>854</v>
      </c>
      <c r="C10" s="156" t="s">
        <v>855</v>
      </c>
      <c r="D10" s="156" t="s">
        <v>856</v>
      </c>
      <c r="E10" s="169" t="s">
        <v>926</v>
      </c>
      <c r="F10" s="167" t="s">
        <v>152</v>
      </c>
      <c r="G10" s="169" t="s">
        <v>958</v>
      </c>
      <c r="H10" s="169" t="s">
        <v>959</v>
      </c>
      <c r="I10" s="167" t="s">
        <v>202</v>
      </c>
      <c r="J10" s="167" t="s">
        <v>203</v>
      </c>
      <c r="K10" t="s">
        <v>279</v>
      </c>
      <c r="L10" s="167" t="s">
        <v>347</v>
      </c>
      <c r="M10" s="167" t="s">
        <v>378</v>
      </c>
      <c r="N10" s="156" t="s">
        <v>1094</v>
      </c>
      <c r="O10" s="156" t="s">
        <v>1095</v>
      </c>
      <c r="P10" s="156" t="s">
        <v>1096</v>
      </c>
      <c r="Q10" s="156" t="s">
        <v>1097</v>
      </c>
      <c r="R10" s="167" t="s">
        <v>507</v>
      </c>
      <c r="S10" s="167" t="s">
        <v>557</v>
      </c>
      <c r="T10" s="167" t="s">
        <v>596</v>
      </c>
      <c r="U10" s="156" t="s">
        <v>631</v>
      </c>
      <c r="V10" s="156" t="s">
        <v>1162</v>
      </c>
      <c r="W10" s="167" t="s">
        <v>652</v>
      </c>
      <c r="X10" s="167" t="s">
        <v>704</v>
      </c>
    </row>
    <row r="11" spans="1:24" x14ac:dyDescent="0.3">
      <c r="A11" s="156" t="s">
        <v>761</v>
      </c>
      <c r="B11" s="156" t="s">
        <v>857</v>
      </c>
      <c r="C11" s="156" t="s">
        <v>858</v>
      </c>
      <c r="D11" s="156" t="s">
        <v>859</v>
      </c>
      <c r="E11" s="167" t="s">
        <v>927</v>
      </c>
      <c r="F11" s="167" t="s">
        <v>153</v>
      </c>
      <c r="G11" s="169" t="s">
        <v>960</v>
      </c>
      <c r="H11" s="169" t="s">
        <v>961</v>
      </c>
      <c r="I11" t="s">
        <v>204</v>
      </c>
      <c r="J11" s="167" t="s">
        <v>204</v>
      </c>
      <c r="K11" s="167" t="s">
        <v>280</v>
      </c>
      <c r="L11" s="167" t="s">
        <v>348</v>
      </c>
      <c r="M11" s="167" t="s">
        <v>379</v>
      </c>
      <c r="N11" s="156" t="s">
        <v>1098</v>
      </c>
      <c r="O11" s="156" t="s">
        <v>472</v>
      </c>
      <c r="P11" s="156" t="s">
        <v>1099</v>
      </c>
      <c r="Q11" s="156" t="s">
        <v>1100</v>
      </c>
      <c r="R11" s="167" t="s">
        <v>508</v>
      </c>
      <c r="S11" s="167" t="s">
        <v>558</v>
      </c>
      <c r="T11" s="167" t="s">
        <v>597</v>
      </c>
      <c r="U11" s="156" t="s">
        <v>632</v>
      </c>
      <c r="V11" s="156" t="s">
        <v>1163</v>
      </c>
      <c r="W11" s="167" t="s">
        <v>653</v>
      </c>
      <c r="X11" s="167" t="s">
        <v>705</v>
      </c>
    </row>
    <row r="12" spans="1:24" x14ac:dyDescent="0.3">
      <c r="A12" s="156" t="s">
        <v>762</v>
      </c>
      <c r="B12" s="156" t="s">
        <v>860</v>
      </c>
      <c r="C12" s="156" t="s">
        <v>1211</v>
      </c>
      <c r="D12" s="156" t="s">
        <v>861</v>
      </c>
      <c r="E12" s="167" t="s">
        <v>141</v>
      </c>
      <c r="F12" s="167" t="s">
        <v>154</v>
      </c>
      <c r="G12" s="169" t="s">
        <v>962</v>
      </c>
      <c r="H12" s="169" t="s">
        <v>963</v>
      </c>
      <c r="I12" t="s">
        <v>235</v>
      </c>
      <c r="J12" s="167" t="s">
        <v>235</v>
      </c>
      <c r="K12" s="167" t="s">
        <v>281</v>
      </c>
      <c r="L12" s="167" t="s">
        <v>349</v>
      </c>
      <c r="M12" s="167" t="s">
        <v>380</v>
      </c>
      <c r="N12" s="156" t="s">
        <v>1101</v>
      </c>
      <c r="O12" s="156" t="s">
        <v>473</v>
      </c>
      <c r="P12" s="156" t="s">
        <v>1102</v>
      </c>
      <c r="Q12" s="156" t="s">
        <v>1103</v>
      </c>
      <c r="R12" s="167" t="s">
        <v>509</v>
      </c>
      <c r="S12" s="167" t="s">
        <v>559</v>
      </c>
      <c r="T12" s="167" t="s">
        <v>598</v>
      </c>
      <c r="U12" s="156" t="s">
        <v>1164</v>
      </c>
      <c r="V12" s="156" t="s">
        <v>1165</v>
      </c>
      <c r="W12" s="167" t="s">
        <v>654</v>
      </c>
      <c r="X12" s="167" t="s">
        <v>706</v>
      </c>
    </row>
    <row r="13" spans="1:24" x14ac:dyDescent="0.3">
      <c r="A13" s="156" t="s">
        <v>763</v>
      </c>
      <c r="B13" s="156" t="s">
        <v>1209</v>
      </c>
      <c r="C13" s="161" t="s">
        <v>862</v>
      </c>
      <c r="D13" s="156" t="s">
        <v>863</v>
      </c>
      <c r="E13" s="167" t="s">
        <v>142</v>
      </c>
      <c r="F13" s="167" t="s">
        <v>155</v>
      </c>
      <c r="G13" s="169" t="s">
        <v>964</v>
      </c>
      <c r="H13" s="169" t="s">
        <v>177</v>
      </c>
      <c r="I13" s="167" t="s">
        <v>207</v>
      </c>
      <c r="J13" s="167" t="s">
        <v>236</v>
      </c>
      <c r="K13" t="s">
        <v>282</v>
      </c>
      <c r="L13" s="167" t="s">
        <v>350</v>
      </c>
      <c r="M13" s="167" t="s">
        <v>381</v>
      </c>
      <c r="N13" s="156" t="s">
        <v>1104</v>
      </c>
      <c r="O13" s="156" t="s">
        <v>474</v>
      </c>
      <c r="P13" s="156" t="s">
        <v>1105</v>
      </c>
      <c r="Q13" s="156" t="s">
        <v>1106</v>
      </c>
      <c r="R13" s="167" t="s">
        <v>510</v>
      </c>
      <c r="S13" s="167" t="s">
        <v>560</v>
      </c>
      <c r="T13" s="167" t="s">
        <v>599</v>
      </c>
      <c r="U13" s="156" t="s">
        <v>1166</v>
      </c>
      <c r="V13" s="156" t="s">
        <v>1167</v>
      </c>
      <c r="W13" s="167" t="s">
        <v>655</v>
      </c>
      <c r="X13" s="167" t="s">
        <v>707</v>
      </c>
    </row>
    <row r="14" spans="1:24" x14ac:dyDescent="0.3">
      <c r="A14" s="156" t="s">
        <v>764</v>
      </c>
      <c r="B14" s="156" t="s">
        <v>1210</v>
      </c>
      <c r="C14" s="156" t="s">
        <v>864</v>
      </c>
      <c r="D14" s="156" t="s">
        <v>865</v>
      </c>
      <c r="E14" s="167" t="s">
        <v>143</v>
      </c>
      <c r="F14" s="167" t="s">
        <v>156</v>
      </c>
      <c r="G14" s="169" t="s">
        <v>965</v>
      </c>
      <c r="H14" s="169" t="s">
        <v>966</v>
      </c>
      <c r="I14" s="167" t="s">
        <v>208</v>
      </c>
      <c r="J14" s="167" t="s">
        <v>237</v>
      </c>
      <c r="K14" t="s">
        <v>283</v>
      </c>
      <c r="L14" s="167" t="s">
        <v>351</v>
      </c>
      <c r="M14" s="167" t="s">
        <v>382</v>
      </c>
      <c r="N14" s="156" t="s">
        <v>1107</v>
      </c>
      <c r="O14" s="156" t="s">
        <v>468</v>
      </c>
      <c r="P14" s="161" t="s">
        <v>1109</v>
      </c>
      <c r="Q14" s="156" t="s">
        <v>1110</v>
      </c>
      <c r="R14" s="167" t="s">
        <v>407</v>
      </c>
      <c r="S14" s="167" t="s">
        <v>561</v>
      </c>
      <c r="T14" s="167" t="s">
        <v>600</v>
      </c>
      <c r="U14" s="156" t="s">
        <v>1168</v>
      </c>
      <c r="V14" s="156" t="s">
        <v>639</v>
      </c>
      <c r="W14" s="167" t="s">
        <v>656</v>
      </c>
      <c r="X14" s="167" t="s">
        <v>708</v>
      </c>
    </row>
    <row r="15" spans="1:24" x14ac:dyDescent="0.3">
      <c r="A15" s="156" t="s">
        <v>765</v>
      </c>
      <c r="B15" s="156" t="s">
        <v>866</v>
      </c>
      <c r="C15" s="156" t="s">
        <v>867</v>
      </c>
      <c r="D15" s="156" t="s">
        <v>868</v>
      </c>
      <c r="E15" s="167" t="s">
        <v>144</v>
      </c>
      <c r="F15" s="167" t="s">
        <v>157</v>
      </c>
      <c r="G15" s="169" t="s">
        <v>167</v>
      </c>
      <c r="H15" s="169" t="s">
        <v>967</v>
      </c>
      <c r="I15" s="167" t="s">
        <v>209</v>
      </c>
      <c r="J15" s="167" t="s">
        <v>238</v>
      </c>
      <c r="K15" t="s">
        <v>284</v>
      </c>
      <c r="L15" s="167" t="s">
        <v>352</v>
      </c>
      <c r="M15" s="169" t="s">
        <v>383</v>
      </c>
      <c r="N15" s="156" t="s">
        <v>1111</v>
      </c>
      <c r="O15" s="156" t="s">
        <v>1108</v>
      </c>
      <c r="P15" s="156" t="s">
        <v>1113</v>
      </c>
      <c r="Q15" s="156" t="s">
        <v>1114</v>
      </c>
      <c r="R15" s="167" t="s">
        <v>511</v>
      </c>
      <c r="S15" s="167" t="s">
        <v>562</v>
      </c>
      <c r="T15" s="167" t="s">
        <v>601</v>
      </c>
      <c r="U15" s="156" t="s">
        <v>1169</v>
      </c>
      <c r="V15" s="156" t="s">
        <v>1170</v>
      </c>
      <c r="W15" s="167" t="s">
        <v>657</v>
      </c>
      <c r="X15" s="167" t="s">
        <v>709</v>
      </c>
    </row>
    <row r="16" spans="1:24" x14ac:dyDescent="0.3">
      <c r="A16" s="156" t="s">
        <v>766</v>
      </c>
      <c r="B16" s="156" t="s">
        <v>869</v>
      </c>
      <c r="C16" s="156" t="s">
        <v>870</v>
      </c>
      <c r="D16" s="156" t="s">
        <v>871</v>
      </c>
      <c r="E16" s="167" t="s">
        <v>145</v>
      </c>
      <c r="F16" s="167" t="s">
        <v>968</v>
      </c>
      <c r="G16" s="169" t="s">
        <v>969</v>
      </c>
      <c r="H16" s="169" t="s">
        <v>970</v>
      </c>
      <c r="I16" s="167" t="s">
        <v>210</v>
      </c>
      <c r="J16" s="167" t="s">
        <v>239</v>
      </c>
      <c r="K16" t="s">
        <v>285</v>
      </c>
      <c r="L16" s="167" t="s">
        <v>353</v>
      </c>
      <c r="M16" s="167" t="s">
        <v>384</v>
      </c>
      <c r="N16" s="156" t="s">
        <v>1115</v>
      </c>
      <c r="O16" s="156" t="s">
        <v>1112</v>
      </c>
      <c r="P16" s="156" t="s">
        <v>374</v>
      </c>
      <c r="Q16" s="156" t="s">
        <v>1117</v>
      </c>
      <c r="R16" s="167" t="s">
        <v>512</v>
      </c>
      <c r="S16" s="167" t="s">
        <v>563</v>
      </c>
      <c r="T16" s="167" t="s">
        <v>602</v>
      </c>
      <c r="U16" s="156" t="s">
        <v>1171</v>
      </c>
      <c r="V16" s="156" t="s">
        <v>1172</v>
      </c>
      <c r="W16" s="167" t="s">
        <v>658</v>
      </c>
      <c r="X16" s="167" t="s">
        <v>710</v>
      </c>
    </row>
    <row r="17" spans="1:24" x14ac:dyDescent="0.3">
      <c r="A17" s="156" t="s">
        <v>767</v>
      </c>
      <c r="B17" s="156" t="s">
        <v>872</v>
      </c>
      <c r="C17" s="156" t="s">
        <v>873</v>
      </c>
      <c r="D17" s="156" t="s">
        <v>874</v>
      </c>
      <c r="E17" s="167" t="s">
        <v>928</v>
      </c>
      <c r="F17" s="167" t="s">
        <v>971</v>
      </c>
      <c r="G17" s="169" t="s">
        <v>972</v>
      </c>
      <c r="H17" s="169" t="s">
        <v>973</v>
      </c>
      <c r="I17" s="167" t="s">
        <v>211</v>
      </c>
      <c r="J17" s="167" t="s">
        <v>240</v>
      </c>
      <c r="K17" t="s">
        <v>286</v>
      </c>
      <c r="L17" s="167" t="s">
        <v>354</v>
      </c>
      <c r="M17" s="167" t="s">
        <v>385</v>
      </c>
      <c r="N17" s="156" t="s">
        <v>1118</v>
      </c>
      <c r="O17" s="156" t="s">
        <v>1116</v>
      </c>
      <c r="P17" s="156" t="s">
        <v>1119</v>
      </c>
      <c r="Q17" s="156" t="s">
        <v>1120</v>
      </c>
      <c r="R17" s="167" t="s">
        <v>513</v>
      </c>
      <c r="S17" s="167" t="s">
        <v>564</v>
      </c>
      <c r="T17" s="167" t="s">
        <v>603</v>
      </c>
      <c r="U17" s="156" t="s">
        <v>1173</v>
      </c>
      <c r="V17" s="156" t="s">
        <v>1174</v>
      </c>
      <c r="W17" s="167" t="s">
        <v>659</v>
      </c>
      <c r="X17" s="167" t="s">
        <v>711</v>
      </c>
    </row>
    <row r="18" spans="1:24" x14ac:dyDescent="0.3">
      <c r="A18" s="156" t="s">
        <v>768</v>
      </c>
      <c r="B18" s="156" t="s">
        <v>875</v>
      </c>
      <c r="C18" s="156" t="s">
        <v>876</v>
      </c>
      <c r="D18" s="156" t="s">
        <v>877</v>
      </c>
      <c r="E18" s="167" t="s">
        <v>146</v>
      </c>
      <c r="F18" s="167" t="s">
        <v>974</v>
      </c>
      <c r="G18" s="169" t="s">
        <v>975</v>
      </c>
      <c r="H18" s="169" t="s">
        <v>976</v>
      </c>
      <c r="I18" s="167" t="s">
        <v>212</v>
      </c>
      <c r="J18" s="167" t="s">
        <v>241</v>
      </c>
      <c r="K18" t="s">
        <v>287</v>
      </c>
      <c r="L18" s="167" t="s">
        <v>355</v>
      </c>
      <c r="M18" s="167" t="s">
        <v>386</v>
      </c>
      <c r="N18" s="156" t="s">
        <v>447</v>
      </c>
      <c r="O18" s="156" t="s">
        <v>489</v>
      </c>
      <c r="P18" s="156" t="s">
        <v>1122</v>
      </c>
      <c r="Q18" s="156" t="s">
        <v>482</v>
      </c>
      <c r="R18" s="167" t="s">
        <v>514</v>
      </c>
      <c r="S18" s="167" t="s">
        <v>565</v>
      </c>
      <c r="T18" s="167" t="s">
        <v>604</v>
      </c>
      <c r="U18" s="156" t="s">
        <v>1175</v>
      </c>
      <c r="V18" s="156" t="s">
        <v>1176</v>
      </c>
      <c r="W18" s="167" t="s">
        <v>660</v>
      </c>
      <c r="X18" s="167" t="s">
        <v>712</v>
      </c>
    </row>
    <row r="19" spans="1:24" x14ac:dyDescent="0.3">
      <c r="A19" s="156" t="s">
        <v>769</v>
      </c>
      <c r="B19" s="156" t="s">
        <v>878</v>
      </c>
      <c r="C19" s="156" t="s">
        <v>879</v>
      </c>
      <c r="D19" s="156" t="s">
        <v>880</v>
      </c>
      <c r="E19" s="167" t="s">
        <v>929</v>
      </c>
      <c r="F19" s="167" t="s">
        <v>977</v>
      </c>
      <c r="G19" s="169" t="s">
        <v>978</v>
      </c>
      <c r="H19" s="169" t="s">
        <v>979</v>
      </c>
      <c r="I19" s="167" t="s">
        <v>213</v>
      </c>
      <c r="J19" s="167" t="s">
        <v>242</v>
      </c>
      <c r="K19" t="s">
        <v>288</v>
      </c>
      <c r="L19" s="167" t="s">
        <v>356</v>
      </c>
      <c r="M19" s="167" t="s">
        <v>387</v>
      </c>
      <c r="N19" s="156" t="s">
        <v>448</v>
      </c>
      <c r="O19" s="156" t="s">
        <v>1121</v>
      </c>
      <c r="P19" s="156" t="s">
        <v>1123</v>
      </c>
      <c r="Q19" s="156" t="s">
        <v>1124</v>
      </c>
      <c r="R19" s="167" t="s">
        <v>515</v>
      </c>
      <c r="S19" s="167" t="s">
        <v>566</v>
      </c>
      <c r="T19" s="167" t="s">
        <v>605</v>
      </c>
      <c r="U19" s="156" t="s">
        <v>633</v>
      </c>
      <c r="V19" s="156" t="s">
        <v>1177</v>
      </c>
      <c r="W19" s="167" t="s">
        <v>661</v>
      </c>
      <c r="X19" s="167" t="s">
        <v>713</v>
      </c>
    </row>
    <row r="20" spans="1:24" x14ac:dyDescent="0.3">
      <c r="A20" s="156" t="s">
        <v>770</v>
      </c>
      <c r="B20" s="156" t="s">
        <v>881</v>
      </c>
      <c r="C20" s="156" t="s">
        <v>882</v>
      </c>
      <c r="D20" s="156" t="s">
        <v>883</v>
      </c>
      <c r="E20" s="167" t="s">
        <v>930</v>
      </c>
      <c r="F20" s="167" t="s">
        <v>158</v>
      </c>
      <c r="G20" s="169" t="s">
        <v>980</v>
      </c>
      <c r="H20" s="169" t="s">
        <v>981</v>
      </c>
      <c r="I20" s="167" t="s">
        <v>214</v>
      </c>
      <c r="J20" s="167" t="s">
        <v>243</v>
      </c>
      <c r="K20" t="s">
        <v>289</v>
      </c>
      <c r="L20" s="167" t="s">
        <v>357</v>
      </c>
      <c r="M20" s="167" t="s">
        <v>388</v>
      </c>
      <c r="N20" s="156" t="s">
        <v>449</v>
      </c>
      <c r="O20" s="156" t="s">
        <v>490</v>
      </c>
      <c r="P20" s="156" t="s">
        <v>1126</v>
      </c>
      <c r="Q20" s="156" t="s">
        <v>1127</v>
      </c>
      <c r="R20" s="167" t="s">
        <v>516</v>
      </c>
      <c r="S20" s="167" t="s">
        <v>567</v>
      </c>
      <c r="T20" s="167" t="s">
        <v>606</v>
      </c>
      <c r="U20" s="156" t="s">
        <v>1178</v>
      </c>
      <c r="V20" s="156" t="s">
        <v>1179</v>
      </c>
      <c r="W20" s="167" t="s">
        <v>662</v>
      </c>
      <c r="X20" s="167" t="s">
        <v>714</v>
      </c>
    </row>
    <row r="21" spans="1:24" x14ac:dyDescent="0.3">
      <c r="A21" s="156" t="s">
        <v>771</v>
      </c>
      <c r="B21" s="156" t="s">
        <v>884</v>
      </c>
      <c r="C21" s="156" t="s">
        <v>885</v>
      </c>
      <c r="D21" s="156" t="s">
        <v>886</v>
      </c>
      <c r="E21" s="167" t="s">
        <v>931</v>
      </c>
      <c r="F21" s="167" t="s">
        <v>159</v>
      </c>
      <c r="G21" s="169" t="s">
        <v>982</v>
      </c>
      <c r="H21" s="169" t="s">
        <v>983</v>
      </c>
      <c r="I21" s="167" t="s">
        <v>215</v>
      </c>
      <c r="J21" s="167" t="s">
        <v>244</v>
      </c>
      <c r="K21" t="s">
        <v>290</v>
      </c>
      <c r="L21" s="167" t="s">
        <v>358</v>
      </c>
      <c r="M21" s="167" t="s">
        <v>389</v>
      </c>
      <c r="N21" s="161" t="s">
        <v>451</v>
      </c>
      <c r="O21" s="156" t="s">
        <v>1125</v>
      </c>
      <c r="P21" s="161" t="s">
        <v>478</v>
      </c>
      <c r="Q21" s="156" t="s">
        <v>483</v>
      </c>
      <c r="R21" s="167" t="s">
        <v>517</v>
      </c>
      <c r="S21" s="167" t="s">
        <v>568</v>
      </c>
      <c r="T21" s="167" t="s">
        <v>608</v>
      </c>
      <c r="U21" s="156" t="s">
        <v>1180</v>
      </c>
      <c r="V21" s="156" t="s">
        <v>620</v>
      </c>
      <c r="W21" s="167" t="s">
        <v>663</v>
      </c>
      <c r="X21" s="167" t="s">
        <v>715</v>
      </c>
    </row>
    <row r="22" spans="1:24" x14ac:dyDescent="0.3">
      <c r="A22" s="156" t="s">
        <v>772</v>
      </c>
      <c r="B22" s="156" t="s">
        <v>887</v>
      </c>
      <c r="C22" s="156" t="s">
        <v>888</v>
      </c>
      <c r="D22" s="156" t="s">
        <v>132</v>
      </c>
      <c r="E22" s="167" t="s">
        <v>932</v>
      </c>
      <c r="F22" s="167" t="s">
        <v>984</v>
      </c>
      <c r="G22" s="169" t="s">
        <v>985</v>
      </c>
      <c r="H22" s="169" t="s">
        <v>986</v>
      </c>
      <c r="I22" s="167" t="s">
        <v>216</v>
      </c>
      <c r="J22" s="167" t="s">
        <v>245</v>
      </c>
      <c r="K22" t="s">
        <v>291</v>
      </c>
      <c r="L22" s="167" t="s">
        <v>359</v>
      </c>
      <c r="M22" s="167" t="s">
        <v>390</v>
      </c>
      <c r="N22" s="156" t="s">
        <v>452</v>
      </c>
      <c r="O22" s="156" t="s">
        <v>1128</v>
      </c>
      <c r="P22" s="161" t="s">
        <v>479</v>
      </c>
      <c r="Q22" s="156" t="s">
        <v>1130</v>
      </c>
      <c r="R22" s="167" t="s">
        <v>518</v>
      </c>
      <c r="S22" s="167" t="s">
        <v>569</v>
      </c>
      <c r="T22" s="167" t="s">
        <v>609</v>
      </c>
      <c r="U22" s="156" t="s">
        <v>1181</v>
      </c>
      <c r="V22" s="156" t="s">
        <v>1182</v>
      </c>
      <c r="W22" s="167" t="s">
        <v>664</v>
      </c>
      <c r="X22" s="167" t="s">
        <v>716</v>
      </c>
    </row>
    <row r="23" spans="1:24" x14ac:dyDescent="0.3">
      <c r="A23" s="161" t="s">
        <v>773</v>
      </c>
      <c r="B23" s="156" t="s">
        <v>889</v>
      </c>
      <c r="C23" s="156"/>
      <c r="D23" s="156" t="s">
        <v>890</v>
      </c>
      <c r="E23" s="167" t="s">
        <v>933</v>
      </c>
      <c r="F23" s="167" t="s">
        <v>160</v>
      </c>
      <c r="G23" s="169" t="s">
        <v>987</v>
      </c>
      <c r="H23" s="169" t="s">
        <v>988</v>
      </c>
      <c r="I23" s="167" t="s">
        <v>217</v>
      </c>
      <c r="J23" s="167" t="s">
        <v>246</v>
      </c>
      <c r="K23" t="s">
        <v>292</v>
      </c>
      <c r="L23" s="167" t="s">
        <v>360</v>
      </c>
      <c r="M23" s="167" t="s">
        <v>391</v>
      </c>
      <c r="N23" s="156" t="s">
        <v>453</v>
      </c>
      <c r="O23" s="156" t="s">
        <v>1129</v>
      </c>
      <c r="P23" s="156" t="s">
        <v>476</v>
      </c>
      <c r="Q23" s="163" t="s">
        <v>1131</v>
      </c>
      <c r="R23" s="167" t="s">
        <v>519</v>
      </c>
      <c r="S23" s="167" t="s">
        <v>570</v>
      </c>
      <c r="T23" s="169" t="s">
        <v>610</v>
      </c>
      <c r="U23" s="156" t="s">
        <v>1183</v>
      </c>
      <c r="V23" s="156" t="s">
        <v>1184</v>
      </c>
      <c r="W23" s="167" t="s">
        <v>665</v>
      </c>
      <c r="X23" s="167" t="s">
        <v>717</v>
      </c>
    </row>
    <row r="24" spans="1:24" x14ac:dyDescent="0.3">
      <c r="A24" s="156" t="s">
        <v>774</v>
      </c>
      <c r="B24" s="156" t="s">
        <v>891</v>
      </c>
      <c r="C24" s="164"/>
      <c r="D24" s="156" t="s">
        <v>892</v>
      </c>
      <c r="E24" s="167" t="s">
        <v>934</v>
      </c>
      <c r="F24" s="167" t="s">
        <v>989</v>
      </c>
      <c r="G24" s="169" t="s">
        <v>990</v>
      </c>
      <c r="H24" s="169" t="s">
        <v>991</v>
      </c>
      <c r="I24" s="167" t="s">
        <v>218</v>
      </c>
      <c r="J24" s="167" t="s">
        <v>247</v>
      </c>
      <c r="K24" t="s">
        <v>293</v>
      </c>
      <c r="L24" s="167" t="s">
        <v>361</v>
      </c>
      <c r="M24" s="167" t="s">
        <v>392</v>
      </c>
      <c r="N24" s="156" t="s">
        <v>454</v>
      </c>
      <c r="O24" s="156" t="s">
        <v>491</v>
      </c>
      <c r="Q24" s="163" t="s">
        <v>1133</v>
      </c>
      <c r="R24" s="167" t="s">
        <v>520</v>
      </c>
      <c r="S24" s="167" t="s">
        <v>571</v>
      </c>
      <c r="T24" s="167" t="s">
        <v>611</v>
      </c>
      <c r="U24" s="156" t="s">
        <v>1185</v>
      </c>
      <c r="V24" s="156" t="s">
        <v>1186</v>
      </c>
      <c r="W24" s="167" t="s">
        <v>666</v>
      </c>
      <c r="X24" s="167" t="s">
        <v>718</v>
      </c>
    </row>
    <row r="25" spans="1:24" x14ac:dyDescent="0.3">
      <c r="A25" s="156" t="s">
        <v>775</v>
      </c>
      <c r="B25" s="161" t="s">
        <v>893</v>
      </c>
      <c r="D25" s="156" t="s">
        <v>894</v>
      </c>
      <c r="E25" s="167" t="s">
        <v>935</v>
      </c>
      <c r="F25" s="167" t="s">
        <v>161</v>
      </c>
      <c r="G25" s="169" t="s">
        <v>992</v>
      </c>
      <c r="H25" s="169" t="s">
        <v>993</v>
      </c>
      <c r="I25" s="167" t="s">
        <v>219</v>
      </c>
      <c r="J25" s="167" t="s">
        <v>248</v>
      </c>
      <c r="K25" t="s">
        <v>294</v>
      </c>
      <c r="L25" s="167" t="s">
        <v>362</v>
      </c>
      <c r="M25" s="167" t="s">
        <v>393</v>
      </c>
      <c r="N25" s="156" t="s">
        <v>455</v>
      </c>
      <c r="O25" s="156" t="s">
        <v>1132</v>
      </c>
      <c r="Q25" s="163" t="s">
        <v>1134</v>
      </c>
      <c r="R25" s="167" t="s">
        <v>521</v>
      </c>
      <c r="S25" s="167" t="s">
        <v>572</v>
      </c>
      <c r="T25" s="167" t="s">
        <v>612</v>
      </c>
      <c r="U25" s="156" t="s">
        <v>1187</v>
      </c>
      <c r="V25" s="156" t="s">
        <v>1188</v>
      </c>
      <c r="W25" s="167" t="s">
        <v>667</v>
      </c>
      <c r="X25" s="167" t="s">
        <v>719</v>
      </c>
    </row>
    <row r="26" spans="1:24" x14ac:dyDescent="0.3">
      <c r="A26" s="156" t="s">
        <v>776</v>
      </c>
      <c r="B26" s="156" t="s">
        <v>895</v>
      </c>
      <c r="D26" s="161" t="s">
        <v>896</v>
      </c>
      <c r="E26" s="167" t="s">
        <v>936</v>
      </c>
      <c r="F26" s="167" t="s">
        <v>162</v>
      </c>
      <c r="G26" s="169" t="s">
        <v>994</v>
      </c>
      <c r="H26" s="169" t="s">
        <v>995</v>
      </c>
      <c r="I26" s="167" t="s">
        <v>220</v>
      </c>
      <c r="J26" s="167" t="s">
        <v>249</v>
      </c>
      <c r="K26" t="s">
        <v>295</v>
      </c>
      <c r="L26" s="167" t="s">
        <v>263</v>
      </c>
      <c r="M26" s="156" t="s">
        <v>456</v>
      </c>
      <c r="N26" s="156" t="s">
        <v>456</v>
      </c>
      <c r="O26" s="156" t="s">
        <v>492</v>
      </c>
      <c r="P26" s="156"/>
      <c r="Q26" s="156" t="s">
        <v>1136</v>
      </c>
      <c r="R26" s="167" t="s">
        <v>522</v>
      </c>
      <c r="S26" s="167" t="s">
        <v>573</v>
      </c>
      <c r="T26" s="169" t="s">
        <v>613</v>
      </c>
      <c r="U26" s="156" t="s">
        <v>1189</v>
      </c>
      <c r="V26" s="156" t="s">
        <v>1190</v>
      </c>
      <c r="W26" s="167" t="s">
        <v>668</v>
      </c>
      <c r="X26" s="167" t="s">
        <v>720</v>
      </c>
    </row>
    <row r="27" spans="1:24" x14ac:dyDescent="0.3">
      <c r="A27" s="156" t="s">
        <v>777</v>
      </c>
      <c r="B27" s="156" t="s">
        <v>897</v>
      </c>
      <c r="D27" s="156" t="s">
        <v>898</v>
      </c>
      <c r="E27" s="167" t="s">
        <v>937</v>
      </c>
      <c r="F27" s="167" t="s">
        <v>163</v>
      </c>
      <c r="G27" s="169" t="s">
        <v>996</v>
      </c>
      <c r="H27" s="169" t="s">
        <v>997</v>
      </c>
      <c r="I27" s="167" t="s">
        <v>185</v>
      </c>
      <c r="J27" s="167" t="s">
        <v>250</v>
      </c>
      <c r="K27" t="s">
        <v>296</v>
      </c>
      <c r="L27" s="167" t="s">
        <v>363</v>
      </c>
      <c r="M27" s="156" t="s">
        <v>457</v>
      </c>
      <c r="N27" s="156" t="s">
        <v>457</v>
      </c>
      <c r="O27" s="156" t="s">
        <v>1135</v>
      </c>
      <c r="P27" s="156"/>
      <c r="Q27" s="156" t="s">
        <v>484</v>
      </c>
      <c r="R27" s="167" t="s">
        <v>523</v>
      </c>
      <c r="S27" s="167" t="s">
        <v>574</v>
      </c>
      <c r="T27" s="167" t="s">
        <v>614</v>
      </c>
      <c r="U27" s="156" t="s">
        <v>1191</v>
      </c>
      <c r="V27" s="156" t="s">
        <v>640</v>
      </c>
      <c r="W27" s="167" t="s">
        <v>669</v>
      </c>
      <c r="X27" s="167" t="s">
        <v>721</v>
      </c>
    </row>
    <row r="28" spans="1:24" x14ac:dyDescent="0.3">
      <c r="A28" s="156" t="s">
        <v>778</v>
      </c>
      <c r="B28" s="161" t="s">
        <v>899</v>
      </c>
      <c r="D28" s="156" t="s">
        <v>900</v>
      </c>
      <c r="E28" s="167" t="s">
        <v>938</v>
      </c>
      <c r="F28" s="167" t="s">
        <v>998</v>
      </c>
      <c r="G28" s="169" t="s">
        <v>999</v>
      </c>
      <c r="H28" s="169" t="s">
        <v>1000</v>
      </c>
      <c r="I28" s="167" t="s">
        <v>221</v>
      </c>
      <c r="J28" s="167" t="s">
        <v>251</v>
      </c>
      <c r="K28" t="s">
        <v>297</v>
      </c>
      <c r="L28" s="167" t="s">
        <v>364</v>
      </c>
      <c r="M28" s="156" t="s">
        <v>458</v>
      </c>
      <c r="N28" s="156" t="s">
        <v>458</v>
      </c>
      <c r="O28" s="164" t="s">
        <v>493</v>
      </c>
      <c r="P28" s="156"/>
      <c r="Q28" s="156" t="s">
        <v>1137</v>
      </c>
      <c r="R28" s="167" t="s">
        <v>524</v>
      </c>
      <c r="S28" s="167" t="s">
        <v>575</v>
      </c>
      <c r="T28" s="167" t="s">
        <v>615</v>
      </c>
      <c r="U28" s="156" t="s">
        <v>1192</v>
      </c>
      <c r="V28" s="156" t="s">
        <v>641</v>
      </c>
      <c r="W28" s="167" t="s">
        <v>670</v>
      </c>
      <c r="X28" s="167" t="s">
        <v>722</v>
      </c>
    </row>
    <row r="29" spans="1:24" x14ac:dyDescent="0.3">
      <c r="A29" s="161" t="s">
        <v>779</v>
      </c>
      <c r="B29" s="156" t="s">
        <v>901</v>
      </c>
      <c r="D29" s="156" t="s">
        <v>902</v>
      </c>
      <c r="E29" s="167" t="s">
        <v>939</v>
      </c>
      <c r="F29" s="167" t="s">
        <v>1001</v>
      </c>
      <c r="G29" s="169" t="s">
        <v>1002</v>
      </c>
      <c r="H29" s="169" t="s">
        <v>1003</v>
      </c>
      <c r="I29" s="167" t="s">
        <v>222</v>
      </c>
      <c r="J29" s="167" t="s">
        <v>252</v>
      </c>
      <c r="K29" t="s">
        <v>298</v>
      </c>
      <c r="L29" s="167" t="s">
        <v>365</v>
      </c>
      <c r="M29" s="169" t="s">
        <v>397</v>
      </c>
      <c r="N29" s="156" t="s">
        <v>459</v>
      </c>
      <c r="O29" s="156" t="s">
        <v>494</v>
      </c>
      <c r="Q29" s="156" t="s">
        <v>1138</v>
      </c>
      <c r="R29" s="167" t="s">
        <v>525</v>
      </c>
      <c r="S29" s="167" t="s">
        <v>576</v>
      </c>
      <c r="T29" s="167" t="s">
        <v>616</v>
      </c>
      <c r="U29" s="156" t="s">
        <v>1193</v>
      </c>
      <c r="W29" s="167" t="s">
        <v>671</v>
      </c>
      <c r="X29" s="167" t="s">
        <v>723</v>
      </c>
    </row>
    <row r="30" spans="1:24" x14ac:dyDescent="0.3">
      <c r="A30" s="156" t="s">
        <v>780</v>
      </c>
      <c r="B30" s="156" t="s">
        <v>903</v>
      </c>
      <c r="D30" s="156" t="s">
        <v>904</v>
      </c>
      <c r="E30" s="167" t="s">
        <v>940</v>
      </c>
      <c r="F30" s="167" t="s">
        <v>1004</v>
      </c>
      <c r="G30" s="169" t="s">
        <v>1005</v>
      </c>
      <c r="H30" s="169" t="s">
        <v>1006</v>
      </c>
      <c r="I30" s="167" t="s">
        <v>223</v>
      </c>
      <c r="J30" s="167" t="s">
        <v>253</v>
      </c>
      <c r="K30" t="s">
        <v>299</v>
      </c>
      <c r="L30" s="167" t="s">
        <v>296</v>
      </c>
      <c r="M30" s="167" t="s">
        <v>398</v>
      </c>
      <c r="N30" s="156" t="s">
        <v>460</v>
      </c>
      <c r="O30" s="156" t="s">
        <v>495</v>
      </c>
      <c r="Q30" s="156" t="s">
        <v>485</v>
      </c>
      <c r="R30" s="167" t="s">
        <v>526</v>
      </c>
      <c r="S30" s="167" t="s">
        <v>577</v>
      </c>
      <c r="T30" s="167" t="s">
        <v>617</v>
      </c>
      <c r="U30" s="156" t="s">
        <v>1194</v>
      </c>
      <c r="W30" s="167" t="s">
        <v>672</v>
      </c>
      <c r="X30" s="167" t="s">
        <v>724</v>
      </c>
    </row>
    <row r="31" spans="1:24" x14ac:dyDescent="0.3">
      <c r="A31" s="156" t="s">
        <v>781</v>
      </c>
      <c r="B31" s="156" t="s">
        <v>905</v>
      </c>
      <c r="D31" s="156" t="s">
        <v>906</v>
      </c>
      <c r="E31" s="167" t="s">
        <v>941</v>
      </c>
      <c r="F31" s="167" t="s">
        <v>1007</v>
      </c>
      <c r="G31" s="169" t="s">
        <v>1008</v>
      </c>
      <c r="H31" s="169" t="s">
        <v>1009</v>
      </c>
      <c r="I31" s="167" t="s">
        <v>224</v>
      </c>
      <c r="J31" s="167" t="s">
        <v>254</v>
      </c>
      <c r="K31" t="s">
        <v>300</v>
      </c>
      <c r="L31" s="167" t="s">
        <v>366</v>
      </c>
      <c r="N31" s="156" t="s">
        <v>461</v>
      </c>
      <c r="Q31" s="156" t="s">
        <v>1139</v>
      </c>
      <c r="R31" s="167" t="s">
        <v>527</v>
      </c>
      <c r="S31" s="167" t="s">
        <v>578</v>
      </c>
      <c r="T31" s="167" t="s">
        <v>618</v>
      </c>
      <c r="U31" s="156" t="s">
        <v>1195</v>
      </c>
      <c r="W31" s="169" t="s">
        <v>673</v>
      </c>
      <c r="X31" s="167" t="s">
        <v>725</v>
      </c>
    </row>
    <row r="32" spans="1:24" x14ac:dyDescent="0.3">
      <c r="A32" s="156" t="s">
        <v>782</v>
      </c>
      <c r="B32" s="156" t="s">
        <v>907</v>
      </c>
      <c r="D32" s="156" t="s">
        <v>908</v>
      </c>
      <c r="G32" s="169" t="s">
        <v>168</v>
      </c>
      <c r="H32" s="169" t="s">
        <v>1010</v>
      </c>
      <c r="I32" s="167" t="s">
        <v>225</v>
      </c>
      <c r="J32" s="167" t="s">
        <v>255</v>
      </c>
      <c r="K32" t="s">
        <v>301</v>
      </c>
      <c r="L32" s="167" t="s">
        <v>367</v>
      </c>
      <c r="N32" s="156" t="s">
        <v>1140</v>
      </c>
      <c r="Q32" s="156" t="s">
        <v>1141</v>
      </c>
      <c r="R32" s="167" t="s">
        <v>528</v>
      </c>
      <c r="S32" s="167" t="s">
        <v>579</v>
      </c>
      <c r="T32" s="167" t="s">
        <v>619</v>
      </c>
      <c r="U32" s="156" t="s">
        <v>1196</v>
      </c>
      <c r="W32" s="167" t="s">
        <v>675</v>
      </c>
      <c r="X32" s="167" t="s">
        <v>726</v>
      </c>
    </row>
    <row r="33" spans="1:24" x14ac:dyDescent="0.3">
      <c r="A33" s="161" t="s">
        <v>783</v>
      </c>
      <c r="B33" s="156" t="s">
        <v>909</v>
      </c>
      <c r="D33" s="156" t="s">
        <v>910</v>
      </c>
      <c r="G33" s="169" t="s">
        <v>1011</v>
      </c>
      <c r="H33" s="169" t="s">
        <v>1012</v>
      </c>
      <c r="I33" s="167" t="s">
        <v>226</v>
      </c>
      <c r="J33" s="167" t="s">
        <v>256</v>
      </c>
      <c r="K33" t="s">
        <v>302</v>
      </c>
      <c r="L33" s="167" t="s">
        <v>399</v>
      </c>
      <c r="N33" s="156" t="s">
        <v>462</v>
      </c>
      <c r="Q33" s="156" t="s">
        <v>1142</v>
      </c>
      <c r="R33" s="167" t="s">
        <v>529</v>
      </c>
      <c r="S33" s="167" t="s">
        <v>580</v>
      </c>
      <c r="T33" s="167" t="s">
        <v>620</v>
      </c>
      <c r="U33" s="156" t="s">
        <v>1197</v>
      </c>
      <c r="W33" s="167" t="s">
        <v>676</v>
      </c>
      <c r="X33" s="167" t="s">
        <v>727</v>
      </c>
    </row>
    <row r="34" spans="1:24" x14ac:dyDescent="0.3">
      <c r="A34" s="156" t="s">
        <v>784</v>
      </c>
      <c r="B34" s="156" t="s">
        <v>911</v>
      </c>
      <c r="D34" s="156" t="s">
        <v>912</v>
      </c>
      <c r="G34" s="169" t="s">
        <v>1013</v>
      </c>
      <c r="H34" s="169" t="s">
        <v>1014</v>
      </c>
      <c r="I34" s="167" t="s">
        <v>227</v>
      </c>
      <c r="J34" s="167" t="s">
        <v>257</v>
      </c>
      <c r="K34" t="s">
        <v>303</v>
      </c>
      <c r="L34" s="167" t="s">
        <v>400</v>
      </c>
      <c r="N34" s="156" t="s">
        <v>463</v>
      </c>
      <c r="Q34" s="156" t="s">
        <v>1143</v>
      </c>
      <c r="R34" s="167" t="s">
        <v>530</v>
      </c>
      <c r="S34" s="167" t="s">
        <v>581</v>
      </c>
      <c r="T34" s="167" t="s">
        <v>621</v>
      </c>
      <c r="U34" s="156" t="s">
        <v>1198</v>
      </c>
      <c r="W34" s="167" t="s">
        <v>677</v>
      </c>
      <c r="X34" s="167" t="s">
        <v>728</v>
      </c>
    </row>
    <row r="35" spans="1:24" x14ac:dyDescent="0.3">
      <c r="A35" s="156" t="s">
        <v>785</v>
      </c>
      <c r="B35" s="156" t="s">
        <v>913</v>
      </c>
      <c r="D35" s="161" t="s">
        <v>133</v>
      </c>
      <c r="G35" s="169" t="s">
        <v>1015</v>
      </c>
      <c r="H35" s="169" t="s">
        <v>1016</v>
      </c>
      <c r="I35" s="167" t="s">
        <v>228</v>
      </c>
      <c r="J35" s="167" t="s">
        <v>258</v>
      </c>
      <c r="K35" t="s">
        <v>304</v>
      </c>
      <c r="L35" s="167" t="s">
        <v>401</v>
      </c>
      <c r="N35" s="156" t="s">
        <v>464</v>
      </c>
      <c r="Q35" s="156" t="s">
        <v>1144</v>
      </c>
      <c r="R35" s="167" t="s">
        <v>531</v>
      </c>
      <c r="S35" s="167" t="s">
        <v>582</v>
      </c>
      <c r="T35" s="167" t="s">
        <v>622</v>
      </c>
      <c r="U35" s="156" t="s">
        <v>1199</v>
      </c>
      <c r="W35" s="167" t="s">
        <v>678</v>
      </c>
      <c r="X35" s="167" t="s">
        <v>729</v>
      </c>
    </row>
    <row r="36" spans="1:24" x14ac:dyDescent="0.3">
      <c r="A36" s="156" t="s">
        <v>786</v>
      </c>
      <c r="B36" s="156" t="s">
        <v>914</v>
      </c>
      <c r="D36" s="164" t="s">
        <v>135</v>
      </c>
      <c r="G36" s="169" t="s">
        <v>1017</v>
      </c>
      <c r="H36" s="169" t="s">
        <v>1018</v>
      </c>
      <c r="I36" s="167" t="s">
        <v>229</v>
      </c>
      <c r="J36" s="167" t="s">
        <v>259</v>
      </c>
      <c r="K36" t="s">
        <v>305</v>
      </c>
      <c r="L36" s="167" t="s">
        <v>402</v>
      </c>
      <c r="N36" s="156" t="s">
        <v>1145</v>
      </c>
      <c r="Q36" s="161" t="s">
        <v>486</v>
      </c>
      <c r="R36" s="167" t="s">
        <v>532</v>
      </c>
      <c r="S36" s="167" t="s">
        <v>583</v>
      </c>
      <c r="T36" s="167" t="s">
        <v>623</v>
      </c>
      <c r="U36" s="156" t="s">
        <v>1200</v>
      </c>
      <c r="W36" s="167" t="s">
        <v>679</v>
      </c>
      <c r="X36" s="167" t="s">
        <v>730</v>
      </c>
    </row>
    <row r="37" spans="1:24" x14ac:dyDescent="0.3">
      <c r="A37" s="156" t="s">
        <v>787</v>
      </c>
      <c r="B37" s="156" t="s">
        <v>915</v>
      </c>
      <c r="G37" s="169" t="s">
        <v>1019</v>
      </c>
      <c r="H37" s="169" t="s">
        <v>1020</v>
      </c>
      <c r="I37" s="167" t="s">
        <v>230</v>
      </c>
      <c r="J37" s="167" t="s">
        <v>260</v>
      </c>
      <c r="K37" t="s">
        <v>306</v>
      </c>
      <c r="L37" s="167" t="s">
        <v>403</v>
      </c>
      <c r="N37" s="164" t="s">
        <v>1146</v>
      </c>
      <c r="Q37" s="161" t="s">
        <v>487</v>
      </c>
      <c r="R37" s="167" t="s">
        <v>533</v>
      </c>
      <c r="S37" s="167" t="s">
        <v>584</v>
      </c>
      <c r="T37" s="167" t="s">
        <v>624</v>
      </c>
      <c r="U37" s="156" t="s">
        <v>1201</v>
      </c>
      <c r="W37" s="167" t="s">
        <v>680</v>
      </c>
      <c r="X37" s="167" t="s">
        <v>731</v>
      </c>
    </row>
    <row r="38" spans="1:24" x14ac:dyDescent="0.3">
      <c r="A38" s="156" t="s">
        <v>788</v>
      </c>
      <c r="B38" s="156" t="s">
        <v>916</v>
      </c>
      <c r="G38" s="169" t="s">
        <v>1021</v>
      </c>
      <c r="H38" s="169" t="s">
        <v>1022</v>
      </c>
      <c r="I38" s="167" t="s">
        <v>231</v>
      </c>
      <c r="J38" s="167" t="s">
        <v>261</v>
      </c>
      <c r="K38" t="s">
        <v>307</v>
      </c>
      <c r="L38" s="167" t="s">
        <v>404</v>
      </c>
      <c r="N38" s="164" t="s">
        <v>465</v>
      </c>
      <c r="Q38" s="161" t="s">
        <v>488</v>
      </c>
      <c r="R38" s="167" t="s">
        <v>534</v>
      </c>
      <c r="T38" s="167" t="s">
        <v>625</v>
      </c>
      <c r="U38" s="156" t="s">
        <v>634</v>
      </c>
      <c r="W38" s="167" t="s">
        <v>681</v>
      </c>
      <c r="X38" s="167" t="s">
        <v>732</v>
      </c>
    </row>
    <row r="39" spans="1:24" x14ac:dyDescent="0.3">
      <c r="A39" s="156" t="s">
        <v>789</v>
      </c>
      <c r="B39" s="156" t="s">
        <v>917</v>
      </c>
      <c r="G39" s="169" t="s">
        <v>1023</v>
      </c>
      <c r="H39" s="169" t="s">
        <v>1024</v>
      </c>
      <c r="I39" t="s">
        <v>232</v>
      </c>
      <c r="J39" s="167" t="s">
        <v>262</v>
      </c>
      <c r="K39" t="s">
        <v>308</v>
      </c>
      <c r="L39" s="167" t="s">
        <v>405</v>
      </c>
      <c r="N39" s="161"/>
      <c r="R39" s="167" t="s">
        <v>535</v>
      </c>
      <c r="T39" s="167" t="s">
        <v>626</v>
      </c>
      <c r="U39" s="156" t="s">
        <v>1202</v>
      </c>
      <c r="W39" s="169" t="s">
        <v>682</v>
      </c>
      <c r="X39" s="167" t="s">
        <v>733</v>
      </c>
    </row>
    <row r="40" spans="1:24" x14ac:dyDescent="0.3">
      <c r="A40" s="156" t="s">
        <v>790</v>
      </c>
      <c r="B40" s="156" t="s">
        <v>918</v>
      </c>
      <c r="G40" s="169" t="s">
        <v>1025</v>
      </c>
      <c r="H40" s="169" t="s">
        <v>1026</v>
      </c>
      <c r="I40" t="s">
        <v>233</v>
      </c>
      <c r="J40" s="167" t="s">
        <v>263</v>
      </c>
      <c r="K40" t="s">
        <v>309</v>
      </c>
      <c r="L40" s="167" t="s">
        <v>406</v>
      </c>
      <c r="R40" s="167" t="s">
        <v>536</v>
      </c>
      <c r="T40" s="167" t="s">
        <v>627</v>
      </c>
      <c r="U40" s="156" t="s">
        <v>1203</v>
      </c>
      <c r="W40" s="167" t="s">
        <v>683</v>
      </c>
      <c r="X40" s="167" t="s">
        <v>734</v>
      </c>
    </row>
    <row r="41" spans="1:24" x14ac:dyDescent="0.3">
      <c r="A41" s="156" t="s">
        <v>791</v>
      </c>
      <c r="B41" s="163" t="s">
        <v>919</v>
      </c>
      <c r="G41" s="169" t="s">
        <v>1027</v>
      </c>
      <c r="H41" s="169" t="s">
        <v>1028</v>
      </c>
      <c r="I41" t="s">
        <v>234</v>
      </c>
      <c r="J41" s="167" t="s">
        <v>264</v>
      </c>
      <c r="K41" t="s">
        <v>310</v>
      </c>
      <c r="L41" s="167" t="s">
        <v>407</v>
      </c>
      <c r="R41" s="167" t="s">
        <v>537</v>
      </c>
      <c r="T41" s="167" t="s">
        <v>628</v>
      </c>
      <c r="U41" s="156" t="s">
        <v>1204</v>
      </c>
      <c r="W41" s="167" t="s">
        <v>684</v>
      </c>
      <c r="X41" s="167" t="s">
        <v>735</v>
      </c>
    </row>
    <row r="42" spans="1:24" x14ac:dyDescent="0.3">
      <c r="A42" s="156" t="s">
        <v>792</v>
      </c>
      <c r="B42" s="156" t="s">
        <v>920</v>
      </c>
      <c r="G42" s="169" t="s">
        <v>1029</v>
      </c>
      <c r="H42" s="169" t="s">
        <v>1030</v>
      </c>
      <c r="J42" s="167" t="s">
        <v>265</v>
      </c>
      <c r="K42" t="s">
        <v>311</v>
      </c>
      <c r="L42" s="167" t="s">
        <v>408</v>
      </c>
      <c r="R42" s="167" t="s">
        <v>538</v>
      </c>
      <c r="U42" s="156" t="s">
        <v>1205</v>
      </c>
      <c r="W42" s="167" t="s">
        <v>685</v>
      </c>
      <c r="X42" s="167" t="s">
        <v>736</v>
      </c>
    </row>
    <row r="43" spans="1:24" x14ac:dyDescent="0.3">
      <c r="A43" s="156" t="s">
        <v>793</v>
      </c>
      <c r="G43" s="169" t="s">
        <v>1031</v>
      </c>
      <c r="H43" s="169" t="s">
        <v>1032</v>
      </c>
      <c r="J43" s="167" t="s">
        <v>266</v>
      </c>
      <c r="K43" t="s">
        <v>312</v>
      </c>
      <c r="L43" s="167" t="s">
        <v>409</v>
      </c>
      <c r="R43" s="167" t="s">
        <v>539</v>
      </c>
      <c r="U43" s="156" t="s">
        <v>635</v>
      </c>
      <c r="W43" s="167" t="s">
        <v>686</v>
      </c>
      <c r="X43" s="167" t="s">
        <v>737</v>
      </c>
    </row>
    <row r="44" spans="1:24" x14ac:dyDescent="0.3">
      <c r="A44" s="156" t="s">
        <v>794</v>
      </c>
      <c r="G44" s="169" t="s">
        <v>1033</v>
      </c>
      <c r="H44" s="169" t="s">
        <v>178</v>
      </c>
      <c r="J44" s="167" t="s">
        <v>267</v>
      </c>
      <c r="K44" t="s">
        <v>313</v>
      </c>
      <c r="L44" s="167" t="s">
        <v>410</v>
      </c>
      <c r="R44" s="167" t="s">
        <v>540</v>
      </c>
      <c r="U44" s="156" t="s">
        <v>636</v>
      </c>
      <c r="W44" s="167" t="s">
        <v>687</v>
      </c>
      <c r="X44" s="167" t="s">
        <v>738</v>
      </c>
    </row>
    <row r="45" spans="1:24" x14ac:dyDescent="0.3">
      <c r="A45" s="156" t="s">
        <v>795</v>
      </c>
      <c r="G45" s="169" t="s">
        <v>1034</v>
      </c>
      <c r="H45" s="169" t="s">
        <v>179</v>
      </c>
      <c r="J45" s="167" t="s">
        <v>268</v>
      </c>
      <c r="K45" t="s">
        <v>314</v>
      </c>
      <c r="L45" s="167" t="s">
        <v>411</v>
      </c>
      <c r="R45" s="167" t="s">
        <v>544</v>
      </c>
      <c r="U45" s="156" t="s">
        <v>637</v>
      </c>
      <c r="W45" s="167" t="s">
        <v>688</v>
      </c>
      <c r="X45" s="167" t="s">
        <v>739</v>
      </c>
    </row>
    <row r="46" spans="1:24" x14ac:dyDescent="0.3">
      <c r="A46" s="156" t="s">
        <v>796</v>
      </c>
      <c r="G46" s="169" t="s">
        <v>1035</v>
      </c>
      <c r="H46" s="169" t="s">
        <v>1036</v>
      </c>
      <c r="K46" t="s">
        <v>315</v>
      </c>
      <c r="L46" s="167" t="s">
        <v>412</v>
      </c>
      <c r="R46" s="167" t="s">
        <v>545</v>
      </c>
      <c r="W46" s="167" t="s">
        <v>689</v>
      </c>
      <c r="X46" s="167" t="s">
        <v>745</v>
      </c>
    </row>
    <row r="47" spans="1:24" x14ac:dyDescent="0.3">
      <c r="A47" s="156" t="s">
        <v>797</v>
      </c>
      <c r="G47" s="169" t="s">
        <v>1037</v>
      </c>
      <c r="H47" s="169" t="s">
        <v>1038</v>
      </c>
      <c r="K47" t="s">
        <v>316</v>
      </c>
      <c r="L47" s="167" t="s">
        <v>413</v>
      </c>
      <c r="R47" s="167" t="s">
        <v>546</v>
      </c>
      <c r="W47" s="167" t="s">
        <v>690</v>
      </c>
      <c r="X47" s="167"/>
    </row>
    <row r="48" spans="1:24" x14ac:dyDescent="0.3">
      <c r="A48" s="156" t="s">
        <v>798</v>
      </c>
      <c r="G48" s="169" t="s">
        <v>1039</v>
      </c>
      <c r="H48" s="169" t="s">
        <v>1040</v>
      </c>
      <c r="K48" t="s">
        <v>317</v>
      </c>
      <c r="L48" s="167" t="s">
        <v>414</v>
      </c>
      <c r="R48" s="167" t="s">
        <v>547</v>
      </c>
      <c r="W48" s="167" t="s">
        <v>691</v>
      </c>
    </row>
    <row r="49" spans="1:23" x14ac:dyDescent="0.3">
      <c r="A49" s="156" t="s">
        <v>799</v>
      </c>
      <c r="G49" s="169" t="s">
        <v>1041</v>
      </c>
      <c r="H49" s="169" t="s">
        <v>180</v>
      </c>
      <c r="K49" t="s">
        <v>318</v>
      </c>
      <c r="L49" s="167" t="s">
        <v>415</v>
      </c>
      <c r="W49" s="167" t="s">
        <v>692</v>
      </c>
    </row>
    <row r="50" spans="1:23" x14ac:dyDescent="0.3">
      <c r="A50" s="156" t="s">
        <v>800</v>
      </c>
      <c r="G50" s="169" t="s">
        <v>1042</v>
      </c>
      <c r="H50" s="169" t="s">
        <v>181</v>
      </c>
      <c r="K50" t="s">
        <v>319</v>
      </c>
      <c r="L50" s="167" t="s">
        <v>416</v>
      </c>
      <c r="W50" s="167" t="s">
        <v>693</v>
      </c>
    </row>
    <row r="51" spans="1:23" x14ac:dyDescent="0.3">
      <c r="A51" s="156" t="s">
        <v>801</v>
      </c>
      <c r="G51" s="169" t="s">
        <v>1043</v>
      </c>
      <c r="K51" t="s">
        <v>320</v>
      </c>
      <c r="L51" s="167" t="s">
        <v>417</v>
      </c>
      <c r="W51" s="167" t="s">
        <v>694</v>
      </c>
    </row>
    <row r="52" spans="1:23" x14ac:dyDescent="0.3">
      <c r="A52" s="156" t="s">
        <v>802</v>
      </c>
      <c r="G52" s="169" t="s">
        <v>1044</v>
      </c>
      <c r="K52" t="s">
        <v>321</v>
      </c>
      <c r="L52" s="167" t="s">
        <v>418</v>
      </c>
    </row>
    <row r="53" spans="1:23" x14ac:dyDescent="0.3">
      <c r="A53" s="156" t="s">
        <v>803</v>
      </c>
      <c r="G53" s="169" t="s">
        <v>1045</v>
      </c>
      <c r="K53" t="s">
        <v>322</v>
      </c>
      <c r="L53" s="167" t="s">
        <v>419</v>
      </c>
    </row>
    <row r="54" spans="1:23" x14ac:dyDescent="0.3">
      <c r="A54" s="156" t="s">
        <v>804</v>
      </c>
      <c r="G54" s="169" t="s">
        <v>1046</v>
      </c>
      <c r="K54" t="s">
        <v>323</v>
      </c>
      <c r="L54" s="167" t="s">
        <v>420</v>
      </c>
    </row>
    <row r="55" spans="1:23" x14ac:dyDescent="0.3">
      <c r="A55" s="156" t="s">
        <v>805</v>
      </c>
      <c r="G55" s="169" t="s">
        <v>1047</v>
      </c>
      <c r="K55" t="s">
        <v>324</v>
      </c>
      <c r="L55" s="167" t="s">
        <v>421</v>
      </c>
    </row>
    <row r="56" spans="1:23" x14ac:dyDescent="0.3">
      <c r="A56" s="156" t="s">
        <v>806</v>
      </c>
      <c r="G56" s="169" t="s">
        <v>1048</v>
      </c>
      <c r="K56" t="s">
        <v>325</v>
      </c>
      <c r="L56" s="167" t="s">
        <v>422</v>
      </c>
    </row>
    <row r="57" spans="1:23" x14ac:dyDescent="0.3">
      <c r="A57" s="156" t="s">
        <v>807</v>
      </c>
      <c r="G57" s="169" t="s">
        <v>1049</v>
      </c>
      <c r="K57" t="s">
        <v>326</v>
      </c>
      <c r="L57" s="167" t="s">
        <v>423</v>
      </c>
    </row>
    <row r="58" spans="1:23" x14ac:dyDescent="0.3">
      <c r="A58" s="156" t="s">
        <v>808</v>
      </c>
      <c r="G58" s="169" t="s">
        <v>1050</v>
      </c>
      <c r="K58" t="s">
        <v>327</v>
      </c>
      <c r="L58" s="167" t="s">
        <v>424</v>
      </c>
    </row>
    <row r="59" spans="1:23" x14ac:dyDescent="0.3">
      <c r="A59" s="156" t="s">
        <v>809</v>
      </c>
      <c r="G59" s="169" t="s">
        <v>1051</v>
      </c>
      <c r="K59" t="s">
        <v>328</v>
      </c>
      <c r="L59" s="167" t="s">
        <v>425</v>
      </c>
    </row>
    <row r="60" spans="1:23" x14ac:dyDescent="0.3">
      <c r="G60" s="169" t="s">
        <v>1052</v>
      </c>
      <c r="K60" t="s">
        <v>329</v>
      </c>
      <c r="L60" s="167" t="s">
        <v>426</v>
      </c>
    </row>
    <row r="61" spans="1:23" x14ac:dyDescent="0.3">
      <c r="G61" s="169" t="s">
        <v>1053</v>
      </c>
      <c r="K61" t="s">
        <v>330</v>
      </c>
      <c r="L61" s="167" t="s">
        <v>427</v>
      </c>
    </row>
    <row r="62" spans="1:23" x14ac:dyDescent="0.3">
      <c r="G62" s="169" t="s">
        <v>1054</v>
      </c>
      <c r="K62" t="s">
        <v>331</v>
      </c>
      <c r="L62" s="167" t="s">
        <v>428</v>
      </c>
    </row>
    <row r="63" spans="1:23" x14ac:dyDescent="0.3">
      <c r="G63" s="169" t="s">
        <v>1055</v>
      </c>
      <c r="K63" t="s">
        <v>332</v>
      </c>
      <c r="L63" s="167" t="s">
        <v>429</v>
      </c>
    </row>
    <row r="64" spans="1:23" x14ac:dyDescent="0.3">
      <c r="G64" s="169" t="s">
        <v>1056</v>
      </c>
      <c r="K64" t="s">
        <v>333</v>
      </c>
      <c r="L64" s="167" t="s">
        <v>430</v>
      </c>
    </row>
    <row r="65" spans="7:12" x14ac:dyDescent="0.3">
      <c r="G65" s="169" t="s">
        <v>1057</v>
      </c>
      <c r="K65" t="s">
        <v>334</v>
      </c>
      <c r="L65" s="167" t="s">
        <v>431</v>
      </c>
    </row>
    <row r="66" spans="7:12" x14ac:dyDescent="0.3">
      <c r="G66" s="169" t="s">
        <v>1058</v>
      </c>
      <c r="K66" t="s">
        <v>335</v>
      </c>
      <c r="L66" s="167" t="s">
        <v>432</v>
      </c>
    </row>
    <row r="67" spans="7:12" x14ac:dyDescent="0.3">
      <c r="G67" s="169" t="s">
        <v>620</v>
      </c>
      <c r="K67" t="s">
        <v>336</v>
      </c>
      <c r="L67" s="167" t="s">
        <v>433</v>
      </c>
    </row>
    <row r="68" spans="7:12" x14ac:dyDescent="0.3">
      <c r="G68" s="169" t="s">
        <v>1059</v>
      </c>
      <c r="L68" s="167" t="s">
        <v>434</v>
      </c>
    </row>
    <row r="69" spans="7:12" x14ac:dyDescent="0.3">
      <c r="G69" s="169" t="s">
        <v>1060</v>
      </c>
      <c r="L69" s="167" t="s">
        <v>435</v>
      </c>
    </row>
    <row r="70" spans="7:12" x14ac:dyDescent="0.3">
      <c r="G70" s="169" t="s">
        <v>1061</v>
      </c>
      <c r="L70" s="167" t="s">
        <v>436</v>
      </c>
    </row>
    <row r="71" spans="7:12" x14ac:dyDescent="0.3">
      <c r="G71" s="169" t="s">
        <v>1062</v>
      </c>
      <c r="L71" s="167" t="s">
        <v>437</v>
      </c>
    </row>
    <row r="72" spans="7:12" x14ac:dyDescent="0.3">
      <c r="G72" s="169" t="s">
        <v>1063</v>
      </c>
      <c r="L72" s="167" t="s">
        <v>438</v>
      </c>
    </row>
    <row r="73" spans="7:12" x14ac:dyDescent="0.3">
      <c r="G73" s="169" t="s">
        <v>169</v>
      </c>
      <c r="L73" s="167" t="s">
        <v>439</v>
      </c>
    </row>
    <row r="74" spans="7:12" x14ac:dyDescent="0.3">
      <c r="G74" s="169" t="s">
        <v>1064</v>
      </c>
      <c r="L74" s="167" t="s">
        <v>440</v>
      </c>
    </row>
    <row r="75" spans="7:12" x14ac:dyDescent="0.3">
      <c r="G75" s="169" t="s">
        <v>1065</v>
      </c>
      <c r="L75" s="167" t="s">
        <v>441</v>
      </c>
    </row>
    <row r="76" spans="7:12" x14ac:dyDescent="0.3">
      <c r="G76" s="169" t="s">
        <v>1066</v>
      </c>
      <c r="L76" s="167" t="s">
        <v>442</v>
      </c>
    </row>
    <row r="77" spans="7:12" x14ac:dyDescent="0.3">
      <c r="G77" s="169" t="s">
        <v>1067</v>
      </c>
      <c r="L77" s="169" t="s">
        <v>444</v>
      </c>
    </row>
  </sheetData>
  <sheetProtection algorithmName="SHA-512" hashValue="qfUjDDZv5AHaquUG1+m/leIc80orpH8N/BG3h6Hv3oXn2oTpxiH47+Ii4ttOMN2powcJ/B//J4I/lxaNjLq9yg==" saltValue="hlNdu8qs5g/03dhO0Hu2uw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5681-FA79-456A-BD45-DE43C1BD986A}">
  <sheetPr codeName="Tabelle2">
    <tabColor rgb="FF92D050"/>
  </sheetPr>
  <dimension ref="A1:U116"/>
  <sheetViews>
    <sheetView tabSelected="1" zoomScaleNormal="100" workbookViewId="0">
      <selection activeCell="F5" sqref="F5"/>
    </sheetView>
  </sheetViews>
  <sheetFormatPr baseColWidth="10" defaultColWidth="11.5546875" defaultRowHeight="14.4" x14ac:dyDescent="0.3"/>
  <cols>
    <col min="1" max="1" width="14.109375" style="35" customWidth="1"/>
    <col min="2" max="2" width="31.44140625" style="35" customWidth="1"/>
    <col min="3" max="4" width="29.6640625" style="85" hidden="1" customWidth="1"/>
    <col min="5" max="5" width="29.6640625" style="85" customWidth="1"/>
    <col min="6" max="6" width="41.5546875" style="35" bestFit="1" customWidth="1"/>
    <col min="7" max="7" width="41.5546875" style="35" hidden="1" customWidth="1"/>
    <col min="8" max="8" width="16.109375" style="35" customWidth="1"/>
    <col min="9" max="11" width="14.109375" style="35" customWidth="1"/>
    <col min="12" max="12" width="17" style="35" customWidth="1"/>
    <col min="13" max="13" width="32.33203125" style="35" bestFit="1" customWidth="1"/>
    <col min="14" max="14" width="32.33203125" style="35" customWidth="1"/>
    <col min="15" max="15" width="17.6640625" style="35" hidden="1" customWidth="1"/>
    <col min="16" max="16" width="18.44140625" style="35" hidden="1" customWidth="1"/>
    <col min="17" max="17" width="10.109375" style="35" hidden="1" customWidth="1"/>
    <col min="18" max="19" width="11.5546875" style="35"/>
    <col min="20" max="20" width="21.44140625" style="35" hidden="1" customWidth="1"/>
    <col min="21" max="21" width="11.5546875" style="35" hidden="1" customWidth="1"/>
    <col min="22" max="16384" width="11.5546875" style="35"/>
  </cols>
  <sheetData>
    <row r="1" spans="1:21" x14ac:dyDescent="0.3">
      <c r="N1" s="86"/>
      <c r="O1" s="86"/>
    </row>
    <row r="2" spans="1:21" ht="15" customHeight="1" x14ac:dyDescent="0.3">
      <c r="B2" s="12" t="s">
        <v>10</v>
      </c>
      <c r="C2" s="10"/>
      <c r="D2" s="10"/>
      <c r="E2" s="10"/>
      <c r="Q2" s="103"/>
      <c r="R2" s="104"/>
      <c r="S2" s="104"/>
      <c r="T2" s="35" t="s">
        <v>85</v>
      </c>
      <c r="U2" s="112" t="s">
        <v>76</v>
      </c>
    </row>
    <row r="3" spans="1:21" x14ac:dyDescent="0.3">
      <c r="B3" s="11" t="s">
        <v>11</v>
      </c>
      <c r="C3" s="10"/>
      <c r="D3" s="10"/>
      <c r="E3" s="10"/>
      <c r="Q3" s="103"/>
      <c r="R3" s="104"/>
      <c r="S3" s="104"/>
      <c r="T3" s="35" t="s">
        <v>86</v>
      </c>
      <c r="U3" s="112" t="s">
        <v>77</v>
      </c>
    </row>
    <row r="4" spans="1:21" ht="15" thickBot="1" x14ac:dyDescent="0.35">
      <c r="B4" s="10"/>
      <c r="C4" s="10"/>
      <c r="D4" s="10"/>
      <c r="E4" s="19"/>
      <c r="F4" s="74"/>
      <c r="G4" s="74"/>
      <c r="H4" s="74"/>
      <c r="I4" s="74"/>
      <c r="T4" s="35" t="s">
        <v>87</v>
      </c>
      <c r="U4" s="112" t="s">
        <v>78</v>
      </c>
    </row>
    <row r="5" spans="1:21" ht="15" customHeight="1" x14ac:dyDescent="0.3">
      <c r="B5" s="185" t="s">
        <v>65</v>
      </c>
      <c r="C5" s="185"/>
      <c r="D5" s="87"/>
      <c r="E5" s="88" t="s">
        <v>54</v>
      </c>
      <c r="F5" s="140"/>
      <c r="G5" s="109"/>
      <c r="I5" s="74"/>
      <c r="N5" s="181" t="str">
        <f>IF(ISBLANK(F10),"",VLOOKUP(F10,Dekanate!B:G,6,FALSE))</f>
        <v/>
      </c>
      <c r="T5" t="s">
        <v>751</v>
      </c>
      <c r="U5" s="112" t="s">
        <v>79</v>
      </c>
    </row>
    <row r="6" spans="1:21" ht="15" customHeight="1" thickBot="1" x14ac:dyDescent="0.35">
      <c r="B6" s="185"/>
      <c r="C6" s="185"/>
      <c r="D6" s="87"/>
      <c r="E6" s="187" t="s">
        <v>55</v>
      </c>
      <c r="F6" s="188"/>
      <c r="G6" s="110"/>
      <c r="H6" s="89"/>
      <c r="I6" s="89"/>
      <c r="J6" s="89"/>
      <c r="N6" s="182"/>
      <c r="T6" s="35" t="s">
        <v>89</v>
      </c>
      <c r="U6" s="112" t="s">
        <v>80</v>
      </c>
    </row>
    <row r="7" spans="1:21" ht="15.6" x14ac:dyDescent="0.3">
      <c r="B7" s="85"/>
      <c r="E7" s="187"/>
      <c r="F7" s="189"/>
      <c r="G7" s="110"/>
      <c r="H7" s="74"/>
      <c r="I7" s="74"/>
      <c r="T7" s="35" t="s">
        <v>747</v>
      </c>
      <c r="U7" s="112" t="s">
        <v>81</v>
      </c>
    </row>
    <row r="8" spans="1:21" ht="15.6" x14ac:dyDescent="0.3">
      <c r="B8" s="85"/>
      <c r="E8" s="105" t="s">
        <v>74</v>
      </c>
      <c r="F8" s="141"/>
      <c r="G8" s="110"/>
      <c r="H8" s="114" t="s">
        <v>94</v>
      </c>
      <c r="I8" s="74"/>
      <c r="T8" s="35" t="s">
        <v>748</v>
      </c>
      <c r="U8" s="112" t="s">
        <v>82</v>
      </c>
    </row>
    <row r="9" spans="1:21" ht="15.6" x14ac:dyDescent="0.3">
      <c r="B9" s="85"/>
      <c r="E9" s="105" t="s">
        <v>75</v>
      </c>
      <c r="F9" s="141"/>
      <c r="G9" s="110"/>
      <c r="H9" s="114" t="s">
        <v>94</v>
      </c>
      <c r="I9" s="74"/>
      <c r="T9" s="35" t="s">
        <v>749</v>
      </c>
      <c r="U9" s="112" t="s">
        <v>83</v>
      </c>
    </row>
    <row r="10" spans="1:21" ht="14.4" customHeight="1" x14ac:dyDescent="0.3">
      <c r="B10" s="85"/>
      <c r="E10" s="192" t="s">
        <v>68</v>
      </c>
      <c r="F10" s="190"/>
      <c r="G10" s="110"/>
      <c r="H10" s="193" t="s">
        <v>94</v>
      </c>
      <c r="I10" s="113"/>
      <c r="T10" s="35" t="s">
        <v>750</v>
      </c>
      <c r="U10" s="112" t="s">
        <v>84</v>
      </c>
    </row>
    <row r="11" spans="1:21" ht="15" customHeight="1" x14ac:dyDescent="0.3">
      <c r="B11" s="85"/>
      <c r="E11" s="192"/>
      <c r="F11" s="191"/>
      <c r="G11" s="110"/>
      <c r="H11" s="193"/>
      <c r="I11" s="113"/>
      <c r="U11" s="111"/>
    </row>
    <row r="12" spans="1:21" x14ac:dyDescent="0.3">
      <c r="B12" s="85"/>
      <c r="E12" s="35"/>
    </row>
    <row r="13" spans="1:21" x14ac:dyDescent="0.3">
      <c r="A13" s="183" t="s">
        <v>100</v>
      </c>
      <c r="B13" s="183" t="s">
        <v>101</v>
      </c>
      <c r="E13" s="183" t="s">
        <v>95</v>
      </c>
      <c r="F13" s="183" t="s">
        <v>104</v>
      </c>
      <c r="H13" s="183" t="s">
        <v>105</v>
      </c>
      <c r="I13" s="183"/>
      <c r="J13" s="183" t="s">
        <v>106</v>
      </c>
      <c r="K13" s="183"/>
      <c r="L13" s="183" t="s">
        <v>96</v>
      </c>
      <c r="M13" s="183" t="s">
        <v>98</v>
      </c>
      <c r="N13" s="183" t="s">
        <v>99</v>
      </c>
    </row>
    <row r="14" spans="1:21" x14ac:dyDescent="0.3">
      <c r="A14" s="183"/>
      <c r="B14" s="183"/>
      <c r="E14" s="183"/>
      <c r="F14" s="183"/>
      <c r="H14" s="184"/>
      <c r="I14" s="184"/>
      <c r="J14" s="184"/>
      <c r="K14" s="184"/>
      <c r="L14" s="183"/>
      <c r="M14" s="183"/>
      <c r="N14" s="183"/>
    </row>
    <row r="15" spans="1:21" x14ac:dyDescent="0.3">
      <c r="A15" s="184"/>
      <c r="B15" s="184"/>
      <c r="E15" s="184"/>
      <c r="F15" s="184"/>
      <c r="H15" s="186" t="s">
        <v>12</v>
      </c>
      <c r="I15" s="186"/>
      <c r="J15" s="186" t="s">
        <v>13</v>
      </c>
      <c r="K15" s="186"/>
      <c r="L15" s="184"/>
      <c r="M15" s="184"/>
      <c r="N15" s="184"/>
    </row>
    <row r="16" spans="1:21" ht="26.4" x14ac:dyDescent="0.3">
      <c r="A16" s="90" t="s">
        <v>2</v>
      </c>
      <c r="B16" s="90" t="s">
        <v>7</v>
      </c>
      <c r="C16" s="139" t="s">
        <v>71</v>
      </c>
      <c r="D16" s="139" t="s">
        <v>71</v>
      </c>
      <c r="E16" s="90" t="s">
        <v>3</v>
      </c>
      <c r="F16" s="90" t="s">
        <v>21</v>
      </c>
      <c r="G16" s="180" t="s">
        <v>71</v>
      </c>
      <c r="H16" s="91" t="s">
        <v>1</v>
      </c>
      <c r="I16" s="90" t="s">
        <v>0</v>
      </c>
      <c r="J16" s="91" t="s">
        <v>1</v>
      </c>
      <c r="K16" s="90" t="s">
        <v>0</v>
      </c>
      <c r="L16" s="91" t="s">
        <v>56</v>
      </c>
      <c r="M16" s="90" t="s">
        <v>97</v>
      </c>
      <c r="N16" s="90" t="s">
        <v>63</v>
      </c>
      <c r="O16" s="92" t="s">
        <v>62</v>
      </c>
      <c r="P16" s="92" t="s">
        <v>61</v>
      </c>
      <c r="Q16" s="92" t="s">
        <v>60</v>
      </c>
    </row>
    <row r="17" spans="1:17" ht="15" customHeight="1" x14ac:dyDescent="0.3">
      <c r="A17" s="93">
        <v>1</v>
      </c>
      <c r="B17" s="14"/>
      <c r="C17" s="136" t="str">
        <f>IF(LEFT(B17,5)="Zw. Z","Zweckbestimmung",IF(LEFT(B17,6)="Zw. fr","weiterzuleitende",""))</f>
        <v/>
      </c>
      <c r="D17" s="137" t="str">
        <f>IF(B17="Freie Kollekte",4001,IF(B17="Freie Spende",5001,""))</f>
        <v/>
      </c>
      <c r="E17" s="15"/>
      <c r="F17" s="98"/>
      <c r="G17" s="106" t="str">
        <f>IFERROR(IF(OR(B17="Zw. Zweckg. Kollekte",B17="Zw. Zweckg. Spende",B17="Zw. freie weiterzuleitende Kollekte"),CONCATENATE(B17,F17),""),"")</f>
        <v/>
      </c>
      <c r="H17" s="2"/>
      <c r="I17" s="13"/>
      <c r="J17" s="17"/>
      <c r="K17" s="33"/>
      <c r="L17" s="3"/>
      <c r="M17" s="84"/>
      <c r="N17" s="84"/>
      <c r="O17" s="94">
        <v>1</v>
      </c>
      <c r="P17" s="95" t="str">
        <f>IF(L17&lt;&gt;"",I17,"")</f>
        <v/>
      </c>
      <c r="Q17" s="96" t="str">
        <f>IF(L17&lt;&gt;"",L17,"")</f>
        <v/>
      </c>
    </row>
    <row r="18" spans="1:17" x14ac:dyDescent="0.3">
      <c r="A18" s="97" t="str">
        <f>IF(B18="","",A17+1)</f>
        <v/>
      </c>
      <c r="B18" s="1"/>
      <c r="C18" s="138" t="str">
        <f t="shared" ref="C18:C81" si="0">IF(LEFT(B18,5)="Zw. Z","Zweckbestimmung",IF(LEFT(B18,6)="Zw. fr","weiterzuleitende",""))</f>
        <v/>
      </c>
      <c r="D18" s="137" t="str">
        <f t="shared" ref="D18:D81" si="1">IF(B18="Freie Kollekte",4001,IF(B18="Freie Spende",5001,""))</f>
        <v/>
      </c>
      <c r="E18" s="16"/>
      <c r="F18" s="98"/>
      <c r="G18" s="106" t="str">
        <f t="shared" ref="G18:G81" si="2">IFERROR(IF(OR(B18="Zw. Zweckg. Kollekte",B18="Zw. Zweckg. Spende",B18="Zw. freie weiterzuleitende Kollekte"),CONCATENATE(B18,F18),""),"")</f>
        <v/>
      </c>
      <c r="H18" s="4"/>
      <c r="I18" s="9"/>
      <c r="J18" s="18"/>
      <c r="K18" s="32"/>
      <c r="L18" s="5"/>
      <c r="M18" s="84"/>
      <c r="N18" s="84"/>
      <c r="O18" s="94" t="str">
        <f>IF(L18&lt;&gt;"",MAX(O17)+1,"")</f>
        <v/>
      </c>
      <c r="P18" s="95" t="str">
        <f t="shared" ref="P18:P81" si="3">IF(L18&lt;&gt;"",I18,"")</f>
        <v/>
      </c>
      <c r="Q18" s="96" t="str">
        <f t="shared" ref="Q18:Q81" si="4">IF(L18&lt;&gt;"",L18,"")</f>
        <v/>
      </c>
    </row>
    <row r="19" spans="1:17" x14ac:dyDescent="0.3">
      <c r="A19" s="97" t="str">
        <f t="shared" ref="A19:A82" si="5">IF(B19="","",A18+1)</f>
        <v/>
      </c>
      <c r="B19" s="1"/>
      <c r="C19" s="138" t="str">
        <f t="shared" si="0"/>
        <v/>
      </c>
      <c r="D19" s="137" t="str">
        <f t="shared" si="1"/>
        <v/>
      </c>
      <c r="E19" s="16"/>
      <c r="F19" s="98"/>
      <c r="G19" s="106" t="str">
        <f t="shared" si="2"/>
        <v/>
      </c>
      <c r="H19" s="4"/>
      <c r="I19" s="9"/>
      <c r="J19" s="18"/>
      <c r="K19" s="32"/>
      <c r="L19" s="5"/>
      <c r="M19" s="84"/>
      <c r="N19" s="84"/>
      <c r="O19" s="94" t="str">
        <f>IF(L19&lt;&gt;"",MAX(O$17:O18)+1,"")</f>
        <v/>
      </c>
      <c r="P19" s="95" t="str">
        <f t="shared" si="3"/>
        <v/>
      </c>
      <c r="Q19" s="96" t="str">
        <f t="shared" si="4"/>
        <v/>
      </c>
    </row>
    <row r="20" spans="1:17" x14ac:dyDescent="0.3">
      <c r="A20" s="97" t="str">
        <f t="shared" si="5"/>
        <v/>
      </c>
      <c r="B20" s="1"/>
      <c r="C20" s="138" t="str">
        <f t="shared" si="0"/>
        <v/>
      </c>
      <c r="D20" s="137" t="str">
        <f t="shared" si="1"/>
        <v/>
      </c>
      <c r="E20" s="16"/>
      <c r="F20" s="98"/>
      <c r="G20" s="106" t="str">
        <f t="shared" si="2"/>
        <v/>
      </c>
      <c r="H20" s="4"/>
      <c r="I20" s="9"/>
      <c r="J20" s="18"/>
      <c r="K20" s="32"/>
      <c r="L20" s="5"/>
      <c r="M20" s="84"/>
      <c r="N20" s="84"/>
      <c r="O20" s="94" t="str">
        <f>IF(L20&lt;&gt;"",MAX(O$17:O19)+1,"")</f>
        <v/>
      </c>
      <c r="P20" s="95" t="str">
        <f t="shared" si="3"/>
        <v/>
      </c>
      <c r="Q20" s="96" t="str">
        <f t="shared" si="4"/>
        <v/>
      </c>
    </row>
    <row r="21" spans="1:17" x14ac:dyDescent="0.3">
      <c r="A21" s="97" t="str">
        <f t="shared" si="5"/>
        <v/>
      </c>
      <c r="B21" s="1"/>
      <c r="C21" s="138" t="str">
        <f t="shared" si="0"/>
        <v/>
      </c>
      <c r="D21" s="137" t="str">
        <f t="shared" si="1"/>
        <v/>
      </c>
      <c r="E21" s="16"/>
      <c r="F21" s="98"/>
      <c r="G21" s="106" t="str">
        <f t="shared" si="2"/>
        <v/>
      </c>
      <c r="H21" s="4"/>
      <c r="I21" s="6"/>
      <c r="J21" s="18"/>
      <c r="K21" s="32"/>
      <c r="L21" s="5"/>
      <c r="M21" s="84"/>
      <c r="N21" s="84"/>
      <c r="O21" s="94" t="str">
        <f>IF(L21&lt;&gt;"",MAX(O$17:O20)+1,"")</f>
        <v/>
      </c>
      <c r="P21" s="95" t="str">
        <f t="shared" si="3"/>
        <v/>
      </c>
      <c r="Q21" s="96" t="str">
        <f t="shared" si="4"/>
        <v/>
      </c>
    </row>
    <row r="22" spans="1:17" x14ac:dyDescent="0.3">
      <c r="A22" s="97" t="str">
        <f t="shared" si="5"/>
        <v/>
      </c>
      <c r="B22" s="1"/>
      <c r="C22" s="138" t="str">
        <f t="shared" si="0"/>
        <v/>
      </c>
      <c r="D22" s="137" t="str">
        <f t="shared" si="1"/>
        <v/>
      </c>
      <c r="E22" s="16"/>
      <c r="F22" s="98"/>
      <c r="G22" s="106" t="str">
        <f t="shared" si="2"/>
        <v/>
      </c>
      <c r="H22" s="4"/>
      <c r="I22" s="6"/>
      <c r="J22" s="18"/>
      <c r="K22" s="32"/>
      <c r="L22" s="5"/>
      <c r="M22" s="84"/>
      <c r="N22" s="84"/>
      <c r="O22" s="94" t="str">
        <f>IF(L22&lt;&gt;"",MAX(O$17:O21)+1,"")</f>
        <v/>
      </c>
      <c r="P22" s="95" t="str">
        <f t="shared" si="3"/>
        <v/>
      </c>
      <c r="Q22" s="96" t="str">
        <f t="shared" si="4"/>
        <v/>
      </c>
    </row>
    <row r="23" spans="1:17" x14ac:dyDescent="0.3">
      <c r="A23" s="97" t="str">
        <f t="shared" si="5"/>
        <v/>
      </c>
      <c r="B23" s="1"/>
      <c r="C23" s="138" t="str">
        <f t="shared" si="0"/>
        <v/>
      </c>
      <c r="D23" s="137" t="str">
        <f t="shared" si="1"/>
        <v/>
      </c>
      <c r="E23" s="16"/>
      <c r="F23" s="98"/>
      <c r="G23" s="106" t="str">
        <f t="shared" si="2"/>
        <v/>
      </c>
      <c r="H23" s="4"/>
      <c r="I23" s="8"/>
      <c r="J23" s="18"/>
      <c r="K23" s="32"/>
      <c r="L23" s="5"/>
      <c r="M23" s="84"/>
      <c r="N23" s="84"/>
      <c r="O23" s="94" t="str">
        <f>IF(L23&lt;&gt;"",MAX(O$17:O22)+1,"")</f>
        <v/>
      </c>
      <c r="P23" s="95" t="str">
        <f t="shared" si="3"/>
        <v/>
      </c>
      <c r="Q23" s="96" t="str">
        <f t="shared" si="4"/>
        <v/>
      </c>
    </row>
    <row r="24" spans="1:17" x14ac:dyDescent="0.3">
      <c r="A24" s="97" t="str">
        <f t="shared" si="5"/>
        <v/>
      </c>
      <c r="B24" s="1"/>
      <c r="C24" s="138" t="str">
        <f t="shared" si="0"/>
        <v/>
      </c>
      <c r="D24" s="137" t="str">
        <f t="shared" si="1"/>
        <v/>
      </c>
      <c r="E24" s="16"/>
      <c r="F24" s="98"/>
      <c r="G24" s="106" t="str">
        <f t="shared" si="2"/>
        <v/>
      </c>
      <c r="H24" s="4"/>
      <c r="I24" s="9"/>
      <c r="J24" s="18"/>
      <c r="K24" s="32"/>
      <c r="L24" s="5"/>
      <c r="M24" s="84"/>
      <c r="N24" s="84"/>
      <c r="O24" s="94" t="str">
        <f>IF(L24&lt;&gt;"",MAX(O$17:O23)+1,"")</f>
        <v/>
      </c>
      <c r="P24" s="95" t="str">
        <f t="shared" si="3"/>
        <v/>
      </c>
      <c r="Q24" s="96" t="str">
        <f t="shared" si="4"/>
        <v/>
      </c>
    </row>
    <row r="25" spans="1:17" x14ac:dyDescent="0.3">
      <c r="A25" s="97" t="str">
        <f t="shared" si="5"/>
        <v/>
      </c>
      <c r="B25" s="1"/>
      <c r="C25" s="138" t="str">
        <f t="shared" si="0"/>
        <v/>
      </c>
      <c r="D25" s="137" t="str">
        <f t="shared" si="1"/>
        <v/>
      </c>
      <c r="E25" s="16"/>
      <c r="F25" s="98"/>
      <c r="G25" s="106" t="str">
        <f t="shared" si="2"/>
        <v/>
      </c>
      <c r="H25" s="4"/>
      <c r="I25" s="9"/>
      <c r="J25" s="18"/>
      <c r="K25" s="32"/>
      <c r="L25" s="5"/>
      <c r="M25" s="84"/>
      <c r="N25" s="84"/>
      <c r="O25" s="94" t="str">
        <f>IF(L25&lt;&gt;"",MAX(O$17:O24)+1,"")</f>
        <v/>
      </c>
      <c r="P25" s="95" t="str">
        <f t="shared" si="3"/>
        <v/>
      </c>
      <c r="Q25" s="96" t="str">
        <f t="shared" si="4"/>
        <v/>
      </c>
    </row>
    <row r="26" spans="1:17" x14ac:dyDescent="0.3">
      <c r="A26" s="97" t="str">
        <f t="shared" si="5"/>
        <v/>
      </c>
      <c r="B26" s="1"/>
      <c r="C26" s="138" t="str">
        <f t="shared" si="0"/>
        <v/>
      </c>
      <c r="D26" s="137" t="str">
        <f t="shared" si="1"/>
        <v/>
      </c>
      <c r="E26" s="16"/>
      <c r="F26" s="98"/>
      <c r="G26" s="106" t="str">
        <f t="shared" si="2"/>
        <v/>
      </c>
      <c r="H26" s="4"/>
      <c r="I26" s="9"/>
      <c r="J26" s="18"/>
      <c r="K26" s="32"/>
      <c r="L26" s="5"/>
      <c r="M26" s="84"/>
      <c r="N26" s="84"/>
      <c r="O26" s="94" t="str">
        <f>IF(L26&lt;&gt;"",MAX(O$17:O25)+1,"")</f>
        <v/>
      </c>
      <c r="P26" s="95" t="str">
        <f t="shared" si="3"/>
        <v/>
      </c>
      <c r="Q26" s="96" t="str">
        <f t="shared" si="4"/>
        <v/>
      </c>
    </row>
    <row r="27" spans="1:17" x14ac:dyDescent="0.3">
      <c r="A27" s="97" t="str">
        <f t="shared" si="5"/>
        <v/>
      </c>
      <c r="B27" s="1"/>
      <c r="C27" s="138" t="str">
        <f t="shared" si="0"/>
        <v/>
      </c>
      <c r="D27" s="137" t="str">
        <f t="shared" si="1"/>
        <v/>
      </c>
      <c r="E27" s="16"/>
      <c r="F27" s="98"/>
      <c r="G27" s="106" t="str">
        <f t="shared" si="2"/>
        <v/>
      </c>
      <c r="H27" s="4"/>
      <c r="I27" s="9"/>
      <c r="J27" s="18"/>
      <c r="K27" s="32"/>
      <c r="L27" s="5"/>
      <c r="M27" s="84"/>
      <c r="N27" s="84"/>
      <c r="O27" s="94" t="str">
        <f>IF(L27&lt;&gt;"",MAX(O$17:O26)+1,"")</f>
        <v/>
      </c>
      <c r="P27" s="95" t="str">
        <f t="shared" si="3"/>
        <v/>
      </c>
      <c r="Q27" s="96" t="str">
        <f t="shared" si="4"/>
        <v/>
      </c>
    </row>
    <row r="28" spans="1:17" x14ac:dyDescent="0.3">
      <c r="A28" s="97" t="str">
        <f t="shared" si="5"/>
        <v/>
      </c>
      <c r="B28" s="1"/>
      <c r="C28" s="138" t="str">
        <f t="shared" si="0"/>
        <v/>
      </c>
      <c r="D28" s="137" t="str">
        <f t="shared" si="1"/>
        <v/>
      </c>
      <c r="E28" s="16"/>
      <c r="F28" s="98"/>
      <c r="G28" s="106" t="str">
        <f t="shared" si="2"/>
        <v/>
      </c>
      <c r="H28" s="4"/>
      <c r="I28" s="9"/>
      <c r="J28" s="18"/>
      <c r="K28" s="32"/>
      <c r="L28" s="5"/>
      <c r="M28" s="84"/>
      <c r="N28" s="84"/>
      <c r="O28" s="94" t="str">
        <f>IF(L28&lt;&gt;"",MAX(O$17:O27)+1,"")</f>
        <v/>
      </c>
      <c r="P28" s="95" t="str">
        <f t="shared" si="3"/>
        <v/>
      </c>
      <c r="Q28" s="96" t="str">
        <f t="shared" si="4"/>
        <v/>
      </c>
    </row>
    <row r="29" spans="1:17" x14ac:dyDescent="0.3">
      <c r="A29" s="97" t="str">
        <f t="shared" si="5"/>
        <v/>
      </c>
      <c r="B29" s="1"/>
      <c r="C29" s="138" t="str">
        <f t="shared" si="0"/>
        <v/>
      </c>
      <c r="D29" s="137" t="str">
        <f t="shared" si="1"/>
        <v/>
      </c>
      <c r="E29" s="16"/>
      <c r="F29" s="98"/>
      <c r="G29" s="106" t="str">
        <f t="shared" si="2"/>
        <v/>
      </c>
      <c r="H29" s="4"/>
      <c r="I29" s="32"/>
      <c r="J29" s="4"/>
      <c r="K29" s="32"/>
      <c r="L29" s="5"/>
      <c r="M29" s="84"/>
      <c r="N29" s="84"/>
      <c r="O29" s="94" t="str">
        <f>IF(L29&lt;&gt;"",MAX(O$17:O28)+1,"")</f>
        <v/>
      </c>
      <c r="P29" s="95" t="str">
        <f t="shared" si="3"/>
        <v/>
      </c>
      <c r="Q29" s="96" t="str">
        <f t="shared" si="4"/>
        <v/>
      </c>
    </row>
    <row r="30" spans="1:17" x14ac:dyDescent="0.3">
      <c r="A30" s="97" t="str">
        <f t="shared" si="5"/>
        <v/>
      </c>
      <c r="B30" s="1"/>
      <c r="C30" s="138" t="str">
        <f t="shared" si="0"/>
        <v/>
      </c>
      <c r="D30" s="137" t="str">
        <f t="shared" si="1"/>
        <v/>
      </c>
      <c r="E30" s="16"/>
      <c r="F30" s="98"/>
      <c r="G30" s="106" t="str">
        <f t="shared" si="2"/>
        <v/>
      </c>
      <c r="H30" s="4"/>
      <c r="I30" s="32"/>
      <c r="J30" s="4"/>
      <c r="K30" s="32"/>
      <c r="L30" s="5"/>
      <c r="M30" s="84"/>
      <c r="N30" s="84"/>
      <c r="O30" s="94" t="str">
        <f>IF(L30&lt;&gt;"",MAX(O$17:O29)+1,"")</f>
        <v/>
      </c>
      <c r="P30" s="95" t="str">
        <f t="shared" si="3"/>
        <v/>
      </c>
      <c r="Q30" s="96" t="str">
        <f t="shared" si="4"/>
        <v/>
      </c>
    </row>
    <row r="31" spans="1:17" x14ac:dyDescent="0.3">
      <c r="A31" s="97" t="str">
        <f t="shared" si="5"/>
        <v/>
      </c>
      <c r="B31" s="1"/>
      <c r="C31" s="138" t="str">
        <f t="shared" si="0"/>
        <v/>
      </c>
      <c r="D31" s="137" t="str">
        <f t="shared" si="1"/>
        <v/>
      </c>
      <c r="E31" s="16"/>
      <c r="F31" s="98"/>
      <c r="G31" s="106" t="str">
        <f t="shared" si="2"/>
        <v/>
      </c>
      <c r="H31" s="4"/>
      <c r="I31" s="32"/>
      <c r="J31" s="4"/>
      <c r="K31" s="32"/>
      <c r="L31" s="5"/>
      <c r="M31" s="84"/>
      <c r="N31" s="84"/>
      <c r="O31" s="94" t="str">
        <f>IF(L31&lt;&gt;"",MAX(O$17:O30)+1,"")</f>
        <v/>
      </c>
      <c r="P31" s="95" t="str">
        <f t="shared" si="3"/>
        <v/>
      </c>
      <c r="Q31" s="96" t="str">
        <f t="shared" si="4"/>
        <v/>
      </c>
    </row>
    <row r="32" spans="1:17" x14ac:dyDescent="0.3">
      <c r="A32" s="97" t="str">
        <f t="shared" si="5"/>
        <v/>
      </c>
      <c r="B32" s="1"/>
      <c r="C32" s="138" t="str">
        <f t="shared" si="0"/>
        <v/>
      </c>
      <c r="D32" s="137" t="str">
        <f t="shared" si="1"/>
        <v/>
      </c>
      <c r="E32" s="16"/>
      <c r="F32" s="98"/>
      <c r="G32" s="106" t="str">
        <f t="shared" si="2"/>
        <v/>
      </c>
      <c r="H32" s="4"/>
      <c r="I32" s="32"/>
      <c r="J32" s="4"/>
      <c r="K32" s="32"/>
      <c r="L32" s="5"/>
      <c r="M32" s="84"/>
      <c r="N32" s="84"/>
      <c r="O32" s="94" t="str">
        <f>IF(L32&lt;&gt;"",MAX(O$17:O31)+1,"")</f>
        <v/>
      </c>
      <c r="P32" s="95" t="str">
        <f t="shared" si="3"/>
        <v/>
      </c>
      <c r="Q32" s="96" t="str">
        <f t="shared" si="4"/>
        <v/>
      </c>
    </row>
    <row r="33" spans="1:17" x14ac:dyDescent="0.3">
      <c r="A33" s="97" t="str">
        <f t="shared" si="5"/>
        <v/>
      </c>
      <c r="B33" s="1"/>
      <c r="C33" s="138" t="str">
        <f t="shared" si="0"/>
        <v/>
      </c>
      <c r="D33" s="137" t="str">
        <f t="shared" si="1"/>
        <v/>
      </c>
      <c r="E33" s="16"/>
      <c r="F33" s="98"/>
      <c r="G33" s="106" t="str">
        <f t="shared" si="2"/>
        <v/>
      </c>
      <c r="H33" s="4"/>
      <c r="I33" s="32"/>
      <c r="J33" s="4"/>
      <c r="K33" s="32"/>
      <c r="L33" s="5"/>
      <c r="M33" s="84"/>
      <c r="N33" s="84"/>
      <c r="O33" s="94" t="str">
        <f>IF(L33&lt;&gt;"",MAX(O$17:O32)+1,"")</f>
        <v/>
      </c>
      <c r="P33" s="95" t="str">
        <f t="shared" si="3"/>
        <v/>
      </c>
      <c r="Q33" s="96" t="str">
        <f t="shared" si="4"/>
        <v/>
      </c>
    </row>
    <row r="34" spans="1:17" x14ac:dyDescent="0.3">
      <c r="A34" s="97" t="str">
        <f t="shared" si="5"/>
        <v/>
      </c>
      <c r="B34" s="1"/>
      <c r="C34" s="138" t="str">
        <f t="shared" si="0"/>
        <v/>
      </c>
      <c r="D34" s="137" t="str">
        <f t="shared" si="1"/>
        <v/>
      </c>
      <c r="E34" s="16"/>
      <c r="F34" s="98"/>
      <c r="G34" s="106" t="str">
        <f t="shared" si="2"/>
        <v/>
      </c>
      <c r="H34" s="4"/>
      <c r="I34" s="32"/>
      <c r="J34" s="4"/>
      <c r="K34" s="32"/>
      <c r="L34" s="5"/>
      <c r="M34" s="84"/>
      <c r="N34" s="84"/>
      <c r="O34" s="94" t="str">
        <f>IF(L34&lt;&gt;"",MAX(O$17:O33)+1,"")</f>
        <v/>
      </c>
      <c r="P34" s="95" t="str">
        <f t="shared" si="3"/>
        <v/>
      </c>
      <c r="Q34" s="96" t="str">
        <f t="shared" si="4"/>
        <v/>
      </c>
    </row>
    <row r="35" spans="1:17" x14ac:dyDescent="0.3">
      <c r="A35" s="97" t="str">
        <f t="shared" si="5"/>
        <v/>
      </c>
      <c r="B35" s="1"/>
      <c r="C35" s="138" t="str">
        <f t="shared" si="0"/>
        <v/>
      </c>
      <c r="D35" s="137" t="str">
        <f t="shared" si="1"/>
        <v/>
      </c>
      <c r="E35" s="16"/>
      <c r="F35" s="98"/>
      <c r="G35" s="106" t="str">
        <f t="shared" si="2"/>
        <v/>
      </c>
      <c r="H35" s="4"/>
      <c r="I35" s="32"/>
      <c r="J35" s="4"/>
      <c r="K35" s="32"/>
      <c r="L35" s="5"/>
      <c r="M35" s="84"/>
      <c r="N35" s="84"/>
      <c r="O35" s="94" t="str">
        <f>IF(L35&lt;&gt;"",MAX(O$17:O34)+1,"")</f>
        <v/>
      </c>
      <c r="P35" s="95" t="str">
        <f t="shared" si="3"/>
        <v/>
      </c>
      <c r="Q35" s="96" t="str">
        <f t="shared" si="4"/>
        <v/>
      </c>
    </row>
    <row r="36" spans="1:17" x14ac:dyDescent="0.3">
      <c r="A36" s="97" t="str">
        <f t="shared" si="5"/>
        <v/>
      </c>
      <c r="B36" s="1"/>
      <c r="C36" s="138" t="str">
        <f t="shared" si="0"/>
        <v/>
      </c>
      <c r="D36" s="137" t="str">
        <f t="shared" si="1"/>
        <v/>
      </c>
      <c r="E36" s="16"/>
      <c r="F36" s="98"/>
      <c r="G36" s="106" t="str">
        <f t="shared" si="2"/>
        <v/>
      </c>
      <c r="H36" s="4"/>
      <c r="I36" s="32"/>
      <c r="J36" s="4"/>
      <c r="K36" s="32"/>
      <c r="L36" s="5"/>
      <c r="M36" s="84"/>
      <c r="N36" s="84"/>
      <c r="O36" s="94" t="str">
        <f>IF(L36&lt;&gt;"",MAX(O$17:O35)+1,"")</f>
        <v/>
      </c>
      <c r="P36" s="95" t="str">
        <f t="shared" si="3"/>
        <v/>
      </c>
      <c r="Q36" s="96" t="str">
        <f t="shared" si="4"/>
        <v/>
      </c>
    </row>
    <row r="37" spans="1:17" x14ac:dyDescent="0.3">
      <c r="A37" s="97" t="str">
        <f t="shared" si="5"/>
        <v/>
      </c>
      <c r="B37" s="1"/>
      <c r="C37" s="138" t="str">
        <f t="shared" si="0"/>
        <v/>
      </c>
      <c r="D37" s="137" t="str">
        <f t="shared" si="1"/>
        <v/>
      </c>
      <c r="E37" s="16"/>
      <c r="F37" s="98"/>
      <c r="G37" s="106" t="str">
        <f t="shared" si="2"/>
        <v/>
      </c>
      <c r="H37" s="4"/>
      <c r="I37" s="32"/>
      <c r="J37" s="4"/>
      <c r="K37" s="32"/>
      <c r="L37" s="5"/>
      <c r="M37" s="84"/>
      <c r="N37" s="84"/>
      <c r="O37" s="94" t="str">
        <f>IF(L37&lt;&gt;"",MAX(O$17:O36)+1,"")</f>
        <v/>
      </c>
      <c r="P37" s="95" t="str">
        <f t="shared" si="3"/>
        <v/>
      </c>
      <c r="Q37" s="96" t="str">
        <f t="shared" si="4"/>
        <v/>
      </c>
    </row>
    <row r="38" spans="1:17" x14ac:dyDescent="0.3">
      <c r="A38" s="97" t="str">
        <f t="shared" si="5"/>
        <v/>
      </c>
      <c r="B38" s="1"/>
      <c r="C38" s="138" t="str">
        <f t="shared" si="0"/>
        <v/>
      </c>
      <c r="D38" s="137" t="str">
        <f t="shared" si="1"/>
        <v/>
      </c>
      <c r="E38" s="16"/>
      <c r="F38" s="98"/>
      <c r="G38" s="106" t="str">
        <f t="shared" si="2"/>
        <v/>
      </c>
      <c r="H38" s="4"/>
      <c r="I38" s="32"/>
      <c r="J38" s="4"/>
      <c r="K38" s="32"/>
      <c r="L38" s="5"/>
      <c r="M38" s="84"/>
      <c r="N38" s="84"/>
      <c r="O38" s="94" t="str">
        <f>IF(L38&lt;&gt;"",MAX(O$17:O37)+1,"")</f>
        <v/>
      </c>
      <c r="P38" s="95" t="str">
        <f t="shared" si="3"/>
        <v/>
      </c>
      <c r="Q38" s="96" t="str">
        <f t="shared" si="4"/>
        <v/>
      </c>
    </row>
    <row r="39" spans="1:17" x14ac:dyDescent="0.3">
      <c r="A39" s="97" t="str">
        <f t="shared" si="5"/>
        <v/>
      </c>
      <c r="B39" s="1"/>
      <c r="C39" s="138" t="str">
        <f t="shared" si="0"/>
        <v/>
      </c>
      <c r="D39" s="137" t="str">
        <f t="shared" si="1"/>
        <v/>
      </c>
      <c r="E39" s="16"/>
      <c r="F39" s="98"/>
      <c r="G39" s="106" t="str">
        <f t="shared" si="2"/>
        <v/>
      </c>
      <c r="H39" s="4"/>
      <c r="I39" s="32"/>
      <c r="J39" s="4"/>
      <c r="K39" s="32"/>
      <c r="L39" s="5"/>
      <c r="M39" s="84"/>
      <c r="N39" s="84"/>
      <c r="O39" s="94" t="str">
        <f>IF(L39&lt;&gt;"",MAX(O$17:O38)+1,"")</f>
        <v/>
      </c>
      <c r="P39" s="95" t="str">
        <f t="shared" si="3"/>
        <v/>
      </c>
      <c r="Q39" s="96" t="str">
        <f t="shared" si="4"/>
        <v/>
      </c>
    </row>
    <row r="40" spans="1:17" x14ac:dyDescent="0.3">
      <c r="A40" s="97" t="str">
        <f t="shared" si="5"/>
        <v/>
      </c>
      <c r="B40" s="1"/>
      <c r="C40" s="138" t="str">
        <f t="shared" si="0"/>
        <v/>
      </c>
      <c r="D40" s="137" t="str">
        <f t="shared" si="1"/>
        <v/>
      </c>
      <c r="E40" s="16"/>
      <c r="F40" s="98"/>
      <c r="G40" s="106" t="str">
        <f t="shared" si="2"/>
        <v/>
      </c>
      <c r="H40" s="4"/>
      <c r="I40" s="32"/>
      <c r="J40" s="4"/>
      <c r="K40" s="32"/>
      <c r="L40" s="5"/>
      <c r="M40" s="84"/>
      <c r="N40" s="84"/>
      <c r="O40" s="94" t="str">
        <f>IF(L40&lt;&gt;"",MAX(O$17:O39)+1,"")</f>
        <v/>
      </c>
      <c r="P40" s="95" t="str">
        <f t="shared" si="3"/>
        <v/>
      </c>
      <c r="Q40" s="96" t="str">
        <f t="shared" si="4"/>
        <v/>
      </c>
    </row>
    <row r="41" spans="1:17" x14ac:dyDescent="0.3">
      <c r="A41" s="97" t="str">
        <f t="shared" si="5"/>
        <v/>
      </c>
      <c r="B41" s="1"/>
      <c r="C41" s="138" t="str">
        <f t="shared" si="0"/>
        <v/>
      </c>
      <c r="D41" s="137" t="str">
        <f t="shared" si="1"/>
        <v/>
      </c>
      <c r="E41" s="16"/>
      <c r="F41" s="98"/>
      <c r="G41" s="106" t="str">
        <f t="shared" si="2"/>
        <v/>
      </c>
      <c r="H41" s="4"/>
      <c r="I41" s="32"/>
      <c r="J41" s="4"/>
      <c r="K41" s="32"/>
      <c r="L41" s="5"/>
      <c r="M41" s="84"/>
      <c r="N41" s="84"/>
      <c r="O41" s="94" t="str">
        <f>IF(L41&lt;&gt;"",MAX(O$17:O40)+1,"")</f>
        <v/>
      </c>
      <c r="P41" s="95" t="str">
        <f t="shared" si="3"/>
        <v/>
      </c>
      <c r="Q41" s="96" t="str">
        <f t="shared" si="4"/>
        <v/>
      </c>
    </row>
    <row r="42" spans="1:17" x14ac:dyDescent="0.3">
      <c r="A42" s="97" t="str">
        <f t="shared" si="5"/>
        <v/>
      </c>
      <c r="B42" s="1"/>
      <c r="C42" s="138" t="str">
        <f t="shared" si="0"/>
        <v/>
      </c>
      <c r="D42" s="137" t="str">
        <f t="shared" si="1"/>
        <v/>
      </c>
      <c r="E42" s="16"/>
      <c r="F42" s="98"/>
      <c r="G42" s="106" t="str">
        <f t="shared" si="2"/>
        <v/>
      </c>
      <c r="H42" s="4"/>
      <c r="I42" s="32"/>
      <c r="J42" s="4"/>
      <c r="K42" s="32"/>
      <c r="L42" s="5"/>
      <c r="M42" s="84"/>
      <c r="N42" s="84"/>
      <c r="O42" s="94" t="str">
        <f>IF(L42&lt;&gt;"",MAX(O$17:O41)+1,"")</f>
        <v/>
      </c>
      <c r="P42" s="95" t="str">
        <f t="shared" si="3"/>
        <v/>
      </c>
      <c r="Q42" s="96" t="str">
        <f t="shared" si="4"/>
        <v/>
      </c>
    </row>
    <row r="43" spans="1:17" x14ac:dyDescent="0.3">
      <c r="A43" s="97" t="str">
        <f t="shared" si="5"/>
        <v/>
      </c>
      <c r="B43" s="1"/>
      <c r="C43" s="138" t="str">
        <f t="shared" si="0"/>
        <v/>
      </c>
      <c r="D43" s="137" t="str">
        <f t="shared" si="1"/>
        <v/>
      </c>
      <c r="E43" s="16"/>
      <c r="F43" s="98"/>
      <c r="G43" s="106" t="str">
        <f t="shared" si="2"/>
        <v/>
      </c>
      <c r="H43" s="4"/>
      <c r="I43" s="32"/>
      <c r="J43" s="4"/>
      <c r="K43" s="32"/>
      <c r="L43" s="5"/>
      <c r="M43" s="84"/>
      <c r="N43" s="84"/>
      <c r="O43" s="94" t="str">
        <f>IF(L43&lt;&gt;"",MAX(O$17:O42)+1,"")</f>
        <v/>
      </c>
      <c r="P43" s="95" t="str">
        <f t="shared" si="3"/>
        <v/>
      </c>
      <c r="Q43" s="96" t="str">
        <f t="shared" si="4"/>
        <v/>
      </c>
    </row>
    <row r="44" spans="1:17" x14ac:dyDescent="0.3">
      <c r="A44" s="97" t="str">
        <f t="shared" si="5"/>
        <v/>
      </c>
      <c r="B44" s="1"/>
      <c r="C44" s="138" t="str">
        <f t="shared" si="0"/>
        <v/>
      </c>
      <c r="D44" s="137" t="str">
        <f t="shared" si="1"/>
        <v/>
      </c>
      <c r="E44" s="16"/>
      <c r="F44" s="98"/>
      <c r="G44" s="106" t="str">
        <f t="shared" si="2"/>
        <v/>
      </c>
      <c r="H44" s="4"/>
      <c r="I44" s="32"/>
      <c r="J44" s="4"/>
      <c r="K44" s="32"/>
      <c r="L44" s="5"/>
      <c r="M44" s="84"/>
      <c r="N44" s="84"/>
      <c r="O44" s="94" t="str">
        <f>IF(L44&lt;&gt;"",MAX(O$17:O43)+1,"")</f>
        <v/>
      </c>
      <c r="P44" s="95" t="str">
        <f t="shared" si="3"/>
        <v/>
      </c>
      <c r="Q44" s="96" t="str">
        <f t="shared" si="4"/>
        <v/>
      </c>
    </row>
    <row r="45" spans="1:17" x14ac:dyDescent="0.3">
      <c r="A45" s="97" t="str">
        <f t="shared" si="5"/>
        <v/>
      </c>
      <c r="B45" s="1"/>
      <c r="C45" s="138" t="str">
        <f t="shared" si="0"/>
        <v/>
      </c>
      <c r="D45" s="137" t="str">
        <f t="shared" si="1"/>
        <v/>
      </c>
      <c r="E45" s="16"/>
      <c r="F45" s="98"/>
      <c r="G45" s="106" t="str">
        <f t="shared" si="2"/>
        <v/>
      </c>
      <c r="H45" s="4"/>
      <c r="I45" s="32"/>
      <c r="J45" s="4"/>
      <c r="K45" s="32"/>
      <c r="L45" s="5"/>
      <c r="M45" s="84"/>
      <c r="N45" s="84"/>
      <c r="O45" s="94" t="str">
        <f>IF(L45&lt;&gt;"",MAX(O$17:O44)+1,"")</f>
        <v/>
      </c>
      <c r="P45" s="95" t="str">
        <f t="shared" si="3"/>
        <v/>
      </c>
      <c r="Q45" s="96" t="str">
        <f t="shared" si="4"/>
        <v/>
      </c>
    </row>
    <row r="46" spans="1:17" x14ac:dyDescent="0.3">
      <c r="A46" s="97" t="str">
        <f t="shared" si="5"/>
        <v/>
      </c>
      <c r="B46" s="1"/>
      <c r="C46" s="138" t="str">
        <f t="shared" si="0"/>
        <v/>
      </c>
      <c r="D46" s="137" t="str">
        <f t="shared" si="1"/>
        <v/>
      </c>
      <c r="E46" s="16"/>
      <c r="F46" s="98"/>
      <c r="G46" s="106" t="str">
        <f t="shared" si="2"/>
        <v/>
      </c>
      <c r="H46" s="4"/>
      <c r="I46" s="32"/>
      <c r="J46" s="4"/>
      <c r="K46" s="32"/>
      <c r="L46" s="5"/>
      <c r="M46" s="84"/>
      <c r="N46" s="84"/>
      <c r="O46" s="94" t="str">
        <f>IF(L46&lt;&gt;"",MAX(O$17:O45)+1,"")</f>
        <v/>
      </c>
      <c r="P46" s="95" t="str">
        <f t="shared" si="3"/>
        <v/>
      </c>
      <c r="Q46" s="96" t="str">
        <f t="shared" si="4"/>
        <v/>
      </c>
    </row>
    <row r="47" spans="1:17" x14ac:dyDescent="0.3">
      <c r="A47" s="97" t="str">
        <f t="shared" si="5"/>
        <v/>
      </c>
      <c r="B47" s="1"/>
      <c r="C47" s="138" t="str">
        <f t="shared" si="0"/>
        <v/>
      </c>
      <c r="D47" s="137" t="str">
        <f t="shared" si="1"/>
        <v/>
      </c>
      <c r="E47" s="16"/>
      <c r="F47" s="98"/>
      <c r="G47" s="106" t="str">
        <f t="shared" si="2"/>
        <v/>
      </c>
      <c r="H47" s="4"/>
      <c r="I47" s="32"/>
      <c r="J47" s="4"/>
      <c r="K47" s="32"/>
      <c r="L47" s="5"/>
      <c r="M47" s="84"/>
      <c r="N47" s="84"/>
      <c r="O47" s="94" t="str">
        <f>IF(L47&lt;&gt;"",MAX(O$17:O46)+1,"")</f>
        <v/>
      </c>
      <c r="P47" s="95" t="str">
        <f t="shared" si="3"/>
        <v/>
      </c>
      <c r="Q47" s="96" t="str">
        <f t="shared" si="4"/>
        <v/>
      </c>
    </row>
    <row r="48" spans="1:17" x14ac:dyDescent="0.3">
      <c r="A48" s="97" t="str">
        <f t="shared" si="5"/>
        <v/>
      </c>
      <c r="B48" s="1"/>
      <c r="C48" s="138" t="str">
        <f t="shared" si="0"/>
        <v/>
      </c>
      <c r="D48" s="137" t="str">
        <f t="shared" si="1"/>
        <v/>
      </c>
      <c r="E48" s="16"/>
      <c r="F48" s="98"/>
      <c r="G48" s="106" t="str">
        <f t="shared" si="2"/>
        <v/>
      </c>
      <c r="H48" s="4"/>
      <c r="I48" s="32"/>
      <c r="J48" s="4"/>
      <c r="K48" s="32"/>
      <c r="L48" s="5"/>
      <c r="M48" s="84"/>
      <c r="N48" s="84"/>
      <c r="O48" s="94" t="str">
        <f>IF(L48&lt;&gt;"",MAX(O$17:O47)+1,"")</f>
        <v/>
      </c>
      <c r="P48" s="95" t="str">
        <f t="shared" si="3"/>
        <v/>
      </c>
      <c r="Q48" s="96" t="str">
        <f t="shared" si="4"/>
        <v/>
      </c>
    </row>
    <row r="49" spans="1:17" x14ac:dyDescent="0.3">
      <c r="A49" s="97" t="str">
        <f t="shared" si="5"/>
        <v/>
      </c>
      <c r="B49" s="1"/>
      <c r="C49" s="138" t="str">
        <f t="shared" si="0"/>
        <v/>
      </c>
      <c r="D49" s="137" t="str">
        <f t="shared" si="1"/>
        <v/>
      </c>
      <c r="E49" s="16"/>
      <c r="F49" s="98"/>
      <c r="G49" s="106" t="str">
        <f t="shared" si="2"/>
        <v/>
      </c>
      <c r="H49" s="4"/>
      <c r="I49" s="32"/>
      <c r="J49" s="4"/>
      <c r="K49" s="32"/>
      <c r="L49" s="5"/>
      <c r="M49" s="84"/>
      <c r="N49" s="84"/>
      <c r="O49" s="94" t="str">
        <f>IF(L49&lt;&gt;"",MAX(O$17:O48)+1,"")</f>
        <v/>
      </c>
      <c r="P49" s="95" t="str">
        <f t="shared" si="3"/>
        <v/>
      </c>
      <c r="Q49" s="96" t="str">
        <f t="shared" si="4"/>
        <v/>
      </c>
    </row>
    <row r="50" spans="1:17" x14ac:dyDescent="0.3">
      <c r="A50" s="97" t="str">
        <f t="shared" si="5"/>
        <v/>
      </c>
      <c r="B50" s="1"/>
      <c r="C50" s="138" t="str">
        <f t="shared" si="0"/>
        <v/>
      </c>
      <c r="D50" s="137" t="str">
        <f t="shared" si="1"/>
        <v/>
      </c>
      <c r="E50" s="16"/>
      <c r="F50" s="98"/>
      <c r="G50" s="106" t="str">
        <f t="shared" si="2"/>
        <v/>
      </c>
      <c r="H50" s="4"/>
      <c r="I50" s="32"/>
      <c r="J50" s="4"/>
      <c r="K50" s="32"/>
      <c r="L50" s="5"/>
      <c r="M50" s="84"/>
      <c r="N50" s="84"/>
      <c r="O50" s="94" t="str">
        <f>IF(L50&lt;&gt;"",MAX(O$17:O49)+1,"")</f>
        <v/>
      </c>
      <c r="P50" s="95" t="str">
        <f t="shared" si="3"/>
        <v/>
      </c>
      <c r="Q50" s="96" t="str">
        <f t="shared" si="4"/>
        <v/>
      </c>
    </row>
    <row r="51" spans="1:17" x14ac:dyDescent="0.3">
      <c r="A51" s="97" t="str">
        <f t="shared" si="5"/>
        <v/>
      </c>
      <c r="B51" s="1"/>
      <c r="C51" s="138" t="str">
        <f t="shared" si="0"/>
        <v/>
      </c>
      <c r="D51" s="137" t="str">
        <f t="shared" si="1"/>
        <v/>
      </c>
      <c r="E51" s="16"/>
      <c r="F51" s="98"/>
      <c r="G51" s="106" t="str">
        <f t="shared" si="2"/>
        <v/>
      </c>
      <c r="H51" s="4"/>
      <c r="I51" s="32"/>
      <c r="J51" s="4"/>
      <c r="K51" s="32"/>
      <c r="L51" s="5"/>
      <c r="M51" s="84"/>
      <c r="N51" s="84"/>
      <c r="O51" s="94" t="str">
        <f>IF(L51&lt;&gt;"",MAX(O$17:O50)+1,"")</f>
        <v/>
      </c>
      <c r="P51" s="95" t="str">
        <f t="shared" si="3"/>
        <v/>
      </c>
      <c r="Q51" s="96" t="str">
        <f t="shared" si="4"/>
        <v/>
      </c>
    </row>
    <row r="52" spans="1:17" x14ac:dyDescent="0.3">
      <c r="A52" s="97" t="str">
        <f t="shared" si="5"/>
        <v/>
      </c>
      <c r="B52" s="1"/>
      <c r="C52" s="138" t="str">
        <f t="shared" si="0"/>
        <v/>
      </c>
      <c r="D52" s="137" t="str">
        <f t="shared" si="1"/>
        <v/>
      </c>
      <c r="E52" s="16"/>
      <c r="F52" s="98"/>
      <c r="G52" s="106" t="str">
        <f t="shared" si="2"/>
        <v/>
      </c>
      <c r="H52" s="4"/>
      <c r="I52" s="32"/>
      <c r="J52" s="4"/>
      <c r="K52" s="32"/>
      <c r="L52" s="5"/>
      <c r="M52" s="84"/>
      <c r="N52" s="84"/>
      <c r="O52" s="94" t="str">
        <f>IF(L52&lt;&gt;"",MAX(O$17:O51)+1,"")</f>
        <v/>
      </c>
      <c r="P52" s="95" t="str">
        <f t="shared" si="3"/>
        <v/>
      </c>
      <c r="Q52" s="96" t="str">
        <f t="shared" si="4"/>
        <v/>
      </c>
    </row>
    <row r="53" spans="1:17" x14ac:dyDescent="0.3">
      <c r="A53" s="97" t="str">
        <f t="shared" si="5"/>
        <v/>
      </c>
      <c r="B53" s="1"/>
      <c r="C53" s="138" t="str">
        <f t="shared" si="0"/>
        <v/>
      </c>
      <c r="D53" s="137" t="str">
        <f t="shared" si="1"/>
        <v/>
      </c>
      <c r="E53" s="16"/>
      <c r="F53" s="98"/>
      <c r="G53" s="106" t="str">
        <f t="shared" si="2"/>
        <v/>
      </c>
      <c r="H53" s="4"/>
      <c r="I53" s="32"/>
      <c r="J53" s="4"/>
      <c r="K53" s="32"/>
      <c r="L53" s="5"/>
      <c r="M53" s="84"/>
      <c r="N53" s="84"/>
      <c r="O53" s="94" t="str">
        <f>IF(L53&lt;&gt;"",MAX(O$17:O52)+1,"")</f>
        <v/>
      </c>
      <c r="P53" s="95" t="str">
        <f t="shared" si="3"/>
        <v/>
      </c>
      <c r="Q53" s="96" t="str">
        <f t="shared" si="4"/>
        <v/>
      </c>
    </row>
    <row r="54" spans="1:17" x14ac:dyDescent="0.3">
      <c r="A54" s="97" t="str">
        <f t="shared" si="5"/>
        <v/>
      </c>
      <c r="B54" s="1"/>
      <c r="C54" s="138" t="str">
        <f t="shared" si="0"/>
        <v/>
      </c>
      <c r="D54" s="137" t="str">
        <f t="shared" si="1"/>
        <v/>
      </c>
      <c r="E54" s="16"/>
      <c r="F54" s="98"/>
      <c r="G54" s="106" t="str">
        <f t="shared" si="2"/>
        <v/>
      </c>
      <c r="H54" s="4"/>
      <c r="I54" s="32"/>
      <c r="J54" s="4"/>
      <c r="K54" s="32"/>
      <c r="L54" s="5"/>
      <c r="M54" s="84"/>
      <c r="N54" s="84"/>
      <c r="O54" s="94" t="str">
        <f>IF(L54&lt;&gt;"",MAX(O$17:O53)+1,"")</f>
        <v/>
      </c>
      <c r="P54" s="95" t="str">
        <f t="shared" si="3"/>
        <v/>
      </c>
      <c r="Q54" s="96" t="str">
        <f t="shared" si="4"/>
        <v/>
      </c>
    </row>
    <row r="55" spans="1:17" x14ac:dyDescent="0.3">
      <c r="A55" s="97" t="str">
        <f t="shared" si="5"/>
        <v/>
      </c>
      <c r="B55" s="1"/>
      <c r="C55" s="138" t="str">
        <f t="shared" si="0"/>
        <v/>
      </c>
      <c r="D55" s="137" t="str">
        <f t="shared" si="1"/>
        <v/>
      </c>
      <c r="E55" s="16"/>
      <c r="F55" s="98"/>
      <c r="G55" s="106" t="str">
        <f t="shared" si="2"/>
        <v/>
      </c>
      <c r="H55" s="4"/>
      <c r="I55" s="32"/>
      <c r="J55" s="4"/>
      <c r="K55" s="32"/>
      <c r="L55" s="5"/>
      <c r="M55" s="84"/>
      <c r="N55" s="84"/>
      <c r="O55" s="94" t="str">
        <f>IF(L55&lt;&gt;"",MAX(O$17:O54)+1,"")</f>
        <v/>
      </c>
      <c r="P55" s="95" t="str">
        <f t="shared" si="3"/>
        <v/>
      </c>
      <c r="Q55" s="96" t="str">
        <f t="shared" si="4"/>
        <v/>
      </c>
    </row>
    <row r="56" spans="1:17" x14ac:dyDescent="0.3">
      <c r="A56" s="97" t="str">
        <f t="shared" si="5"/>
        <v/>
      </c>
      <c r="B56" s="1"/>
      <c r="C56" s="138" t="str">
        <f t="shared" si="0"/>
        <v/>
      </c>
      <c r="D56" s="137" t="str">
        <f t="shared" si="1"/>
        <v/>
      </c>
      <c r="E56" s="16"/>
      <c r="F56" s="98"/>
      <c r="G56" s="106" t="str">
        <f t="shared" si="2"/>
        <v/>
      </c>
      <c r="H56" s="4"/>
      <c r="I56" s="32"/>
      <c r="J56" s="4"/>
      <c r="K56" s="32"/>
      <c r="L56" s="5"/>
      <c r="M56" s="84"/>
      <c r="N56" s="84"/>
      <c r="O56" s="94" t="str">
        <f>IF(L56&lt;&gt;"",MAX(O$17:O55)+1,"")</f>
        <v/>
      </c>
      <c r="P56" s="95" t="str">
        <f t="shared" si="3"/>
        <v/>
      </c>
      <c r="Q56" s="96" t="str">
        <f t="shared" si="4"/>
        <v/>
      </c>
    </row>
    <row r="57" spans="1:17" x14ac:dyDescent="0.3">
      <c r="A57" s="97" t="str">
        <f t="shared" si="5"/>
        <v/>
      </c>
      <c r="B57" s="1"/>
      <c r="C57" s="138" t="str">
        <f t="shared" si="0"/>
        <v/>
      </c>
      <c r="D57" s="137" t="str">
        <f t="shared" si="1"/>
        <v/>
      </c>
      <c r="E57" s="16"/>
      <c r="F57" s="98"/>
      <c r="G57" s="106" t="str">
        <f t="shared" si="2"/>
        <v/>
      </c>
      <c r="H57" s="4"/>
      <c r="I57" s="32"/>
      <c r="J57" s="4"/>
      <c r="K57" s="32"/>
      <c r="L57" s="5"/>
      <c r="M57" s="84"/>
      <c r="N57" s="84"/>
      <c r="O57" s="94" t="str">
        <f>IF(L57&lt;&gt;"",MAX(O$17:O56)+1,"")</f>
        <v/>
      </c>
      <c r="P57" s="95" t="str">
        <f t="shared" si="3"/>
        <v/>
      </c>
      <c r="Q57" s="96" t="str">
        <f t="shared" si="4"/>
        <v/>
      </c>
    </row>
    <row r="58" spans="1:17" x14ac:dyDescent="0.3">
      <c r="A58" s="97" t="str">
        <f t="shared" si="5"/>
        <v/>
      </c>
      <c r="B58" s="1"/>
      <c r="C58" s="138" t="str">
        <f t="shared" si="0"/>
        <v/>
      </c>
      <c r="D58" s="137" t="str">
        <f t="shared" si="1"/>
        <v/>
      </c>
      <c r="E58" s="16"/>
      <c r="F58" s="98"/>
      <c r="G58" s="106" t="str">
        <f t="shared" si="2"/>
        <v/>
      </c>
      <c r="H58" s="4"/>
      <c r="I58" s="32"/>
      <c r="J58" s="4"/>
      <c r="K58" s="32"/>
      <c r="L58" s="5"/>
      <c r="M58" s="84"/>
      <c r="N58" s="84"/>
      <c r="O58" s="94" t="str">
        <f>IF(L58&lt;&gt;"",MAX(O$17:O57)+1,"")</f>
        <v/>
      </c>
      <c r="P58" s="95" t="str">
        <f t="shared" si="3"/>
        <v/>
      </c>
      <c r="Q58" s="96" t="str">
        <f t="shared" si="4"/>
        <v/>
      </c>
    </row>
    <row r="59" spans="1:17" x14ac:dyDescent="0.3">
      <c r="A59" s="97" t="str">
        <f t="shared" si="5"/>
        <v/>
      </c>
      <c r="B59" s="1"/>
      <c r="C59" s="138" t="str">
        <f t="shared" si="0"/>
        <v/>
      </c>
      <c r="D59" s="137" t="str">
        <f t="shared" si="1"/>
        <v/>
      </c>
      <c r="E59" s="16"/>
      <c r="F59" s="98"/>
      <c r="G59" s="106" t="str">
        <f t="shared" si="2"/>
        <v/>
      </c>
      <c r="H59" s="4"/>
      <c r="I59" s="32"/>
      <c r="J59" s="4"/>
      <c r="K59" s="32"/>
      <c r="L59" s="5"/>
      <c r="M59" s="84"/>
      <c r="N59" s="84"/>
      <c r="O59" s="94" t="str">
        <f>IF(L59&lt;&gt;"",MAX(O$17:O58)+1,"")</f>
        <v/>
      </c>
      <c r="P59" s="95" t="str">
        <f t="shared" si="3"/>
        <v/>
      </c>
      <c r="Q59" s="96" t="str">
        <f t="shared" si="4"/>
        <v/>
      </c>
    </row>
    <row r="60" spans="1:17" x14ac:dyDescent="0.3">
      <c r="A60" s="97" t="str">
        <f t="shared" si="5"/>
        <v/>
      </c>
      <c r="B60" s="1"/>
      <c r="C60" s="138" t="str">
        <f t="shared" si="0"/>
        <v/>
      </c>
      <c r="D60" s="137" t="str">
        <f t="shared" si="1"/>
        <v/>
      </c>
      <c r="E60" s="16"/>
      <c r="F60" s="98"/>
      <c r="G60" s="106" t="str">
        <f t="shared" si="2"/>
        <v/>
      </c>
      <c r="H60" s="4"/>
      <c r="I60" s="32"/>
      <c r="J60" s="4"/>
      <c r="K60" s="32"/>
      <c r="L60" s="5"/>
      <c r="M60" s="84"/>
      <c r="N60" s="84"/>
      <c r="O60" s="94" t="str">
        <f>IF(L60&lt;&gt;"",MAX(O$17:O59)+1,"")</f>
        <v/>
      </c>
      <c r="P60" s="95" t="str">
        <f t="shared" si="3"/>
        <v/>
      </c>
      <c r="Q60" s="96" t="str">
        <f t="shared" si="4"/>
        <v/>
      </c>
    </row>
    <row r="61" spans="1:17" x14ac:dyDescent="0.3">
      <c r="A61" s="97" t="str">
        <f t="shared" si="5"/>
        <v/>
      </c>
      <c r="B61" s="1"/>
      <c r="C61" s="138" t="str">
        <f t="shared" si="0"/>
        <v/>
      </c>
      <c r="D61" s="137" t="str">
        <f t="shared" si="1"/>
        <v/>
      </c>
      <c r="E61" s="16"/>
      <c r="F61" s="98"/>
      <c r="G61" s="106" t="str">
        <f t="shared" si="2"/>
        <v/>
      </c>
      <c r="H61" s="4"/>
      <c r="I61" s="32"/>
      <c r="J61" s="4"/>
      <c r="K61" s="32"/>
      <c r="L61" s="5"/>
      <c r="M61" s="84"/>
      <c r="N61" s="84"/>
      <c r="O61" s="94" t="str">
        <f>IF(L61&lt;&gt;"",MAX(O$17:O60)+1,"")</f>
        <v/>
      </c>
      <c r="P61" s="95" t="str">
        <f t="shared" si="3"/>
        <v/>
      </c>
      <c r="Q61" s="96" t="str">
        <f t="shared" si="4"/>
        <v/>
      </c>
    </row>
    <row r="62" spans="1:17" x14ac:dyDescent="0.3">
      <c r="A62" s="97" t="str">
        <f t="shared" si="5"/>
        <v/>
      </c>
      <c r="B62" s="1"/>
      <c r="C62" s="138" t="str">
        <f t="shared" si="0"/>
        <v/>
      </c>
      <c r="D62" s="137" t="str">
        <f t="shared" si="1"/>
        <v/>
      </c>
      <c r="E62" s="16"/>
      <c r="F62" s="98"/>
      <c r="G62" s="106" t="str">
        <f t="shared" si="2"/>
        <v/>
      </c>
      <c r="H62" s="4"/>
      <c r="I62" s="32"/>
      <c r="J62" s="4"/>
      <c r="K62" s="32"/>
      <c r="L62" s="5"/>
      <c r="M62" s="84"/>
      <c r="N62" s="84"/>
      <c r="O62" s="94" t="str">
        <f>IF(L62&lt;&gt;"",MAX(O$17:O61)+1,"")</f>
        <v/>
      </c>
      <c r="P62" s="95" t="str">
        <f t="shared" si="3"/>
        <v/>
      </c>
      <c r="Q62" s="96" t="str">
        <f t="shared" si="4"/>
        <v/>
      </c>
    </row>
    <row r="63" spans="1:17" x14ac:dyDescent="0.3">
      <c r="A63" s="97" t="str">
        <f t="shared" si="5"/>
        <v/>
      </c>
      <c r="B63" s="1"/>
      <c r="C63" s="138" t="str">
        <f t="shared" si="0"/>
        <v/>
      </c>
      <c r="D63" s="137" t="str">
        <f t="shared" si="1"/>
        <v/>
      </c>
      <c r="E63" s="16"/>
      <c r="F63" s="98"/>
      <c r="G63" s="106" t="str">
        <f t="shared" si="2"/>
        <v/>
      </c>
      <c r="H63" s="4"/>
      <c r="I63" s="32"/>
      <c r="J63" s="4"/>
      <c r="K63" s="32"/>
      <c r="L63" s="5"/>
      <c r="M63" s="84"/>
      <c r="N63" s="84"/>
      <c r="O63" s="94" t="str">
        <f>IF(L63&lt;&gt;"",MAX(O$17:O62)+1,"")</f>
        <v/>
      </c>
      <c r="P63" s="95" t="str">
        <f t="shared" si="3"/>
        <v/>
      </c>
      <c r="Q63" s="96" t="str">
        <f t="shared" si="4"/>
        <v/>
      </c>
    </row>
    <row r="64" spans="1:17" x14ac:dyDescent="0.3">
      <c r="A64" s="97" t="str">
        <f t="shared" si="5"/>
        <v/>
      </c>
      <c r="B64" s="1"/>
      <c r="C64" s="138" t="str">
        <f t="shared" si="0"/>
        <v/>
      </c>
      <c r="D64" s="137" t="str">
        <f t="shared" si="1"/>
        <v/>
      </c>
      <c r="E64" s="16"/>
      <c r="F64" s="98"/>
      <c r="G64" s="106" t="str">
        <f t="shared" si="2"/>
        <v/>
      </c>
      <c r="H64" s="4"/>
      <c r="I64" s="32"/>
      <c r="J64" s="4"/>
      <c r="K64" s="32"/>
      <c r="L64" s="5"/>
      <c r="M64" s="84"/>
      <c r="N64" s="84"/>
      <c r="O64" s="94" t="str">
        <f>IF(L64&lt;&gt;"",MAX(O$17:O63)+1,"")</f>
        <v/>
      </c>
      <c r="P64" s="95" t="str">
        <f t="shared" si="3"/>
        <v/>
      </c>
      <c r="Q64" s="96" t="str">
        <f t="shared" si="4"/>
        <v/>
      </c>
    </row>
    <row r="65" spans="1:17" x14ac:dyDescent="0.3">
      <c r="A65" s="97" t="str">
        <f t="shared" si="5"/>
        <v/>
      </c>
      <c r="B65" s="1"/>
      <c r="C65" s="138" t="str">
        <f t="shared" si="0"/>
        <v/>
      </c>
      <c r="D65" s="137" t="str">
        <f t="shared" si="1"/>
        <v/>
      </c>
      <c r="E65" s="16"/>
      <c r="F65" s="98"/>
      <c r="G65" s="106" t="str">
        <f t="shared" si="2"/>
        <v/>
      </c>
      <c r="H65" s="4"/>
      <c r="I65" s="32"/>
      <c r="J65" s="4"/>
      <c r="K65" s="32"/>
      <c r="L65" s="5"/>
      <c r="M65" s="84"/>
      <c r="N65" s="84"/>
      <c r="O65" s="94" t="str">
        <f>IF(L65&lt;&gt;"",MAX(O$17:O64)+1,"")</f>
        <v/>
      </c>
      <c r="P65" s="95" t="str">
        <f t="shared" si="3"/>
        <v/>
      </c>
      <c r="Q65" s="96" t="str">
        <f t="shared" si="4"/>
        <v/>
      </c>
    </row>
    <row r="66" spans="1:17" x14ac:dyDescent="0.3">
      <c r="A66" s="97" t="str">
        <f t="shared" si="5"/>
        <v/>
      </c>
      <c r="B66" s="1"/>
      <c r="C66" s="138" t="str">
        <f t="shared" si="0"/>
        <v/>
      </c>
      <c r="D66" s="137" t="str">
        <f t="shared" si="1"/>
        <v/>
      </c>
      <c r="E66" s="16"/>
      <c r="F66" s="98"/>
      <c r="G66" s="106" t="str">
        <f t="shared" si="2"/>
        <v/>
      </c>
      <c r="H66" s="4"/>
      <c r="I66" s="32"/>
      <c r="J66" s="4"/>
      <c r="K66" s="32"/>
      <c r="L66" s="5"/>
      <c r="M66" s="84"/>
      <c r="N66" s="84"/>
      <c r="O66" s="94" t="str">
        <f>IF(L66&lt;&gt;"",MAX(O$17:O65)+1,"")</f>
        <v/>
      </c>
      <c r="P66" s="95" t="str">
        <f t="shared" si="3"/>
        <v/>
      </c>
      <c r="Q66" s="96" t="str">
        <f t="shared" si="4"/>
        <v/>
      </c>
    </row>
    <row r="67" spans="1:17" x14ac:dyDescent="0.3">
      <c r="A67" s="97" t="str">
        <f t="shared" si="5"/>
        <v/>
      </c>
      <c r="B67" s="1"/>
      <c r="C67" s="138" t="str">
        <f t="shared" si="0"/>
        <v/>
      </c>
      <c r="D67" s="137" t="str">
        <f t="shared" si="1"/>
        <v/>
      </c>
      <c r="E67" s="16"/>
      <c r="F67" s="98"/>
      <c r="G67" s="106" t="str">
        <f t="shared" si="2"/>
        <v/>
      </c>
      <c r="H67" s="4"/>
      <c r="I67" s="32"/>
      <c r="J67" s="4"/>
      <c r="K67" s="32"/>
      <c r="L67" s="5"/>
      <c r="M67" s="84"/>
      <c r="N67" s="84"/>
      <c r="O67" s="94" t="str">
        <f>IF(L67&lt;&gt;"",MAX(O$17:O66)+1,"")</f>
        <v/>
      </c>
      <c r="P67" s="95" t="str">
        <f t="shared" si="3"/>
        <v/>
      </c>
      <c r="Q67" s="96" t="str">
        <f t="shared" si="4"/>
        <v/>
      </c>
    </row>
    <row r="68" spans="1:17" x14ac:dyDescent="0.3">
      <c r="A68" s="97" t="str">
        <f t="shared" si="5"/>
        <v/>
      </c>
      <c r="B68" s="1"/>
      <c r="C68" s="138" t="str">
        <f t="shared" si="0"/>
        <v/>
      </c>
      <c r="D68" s="137" t="str">
        <f t="shared" si="1"/>
        <v/>
      </c>
      <c r="E68" s="16"/>
      <c r="F68" s="98"/>
      <c r="G68" s="106" t="str">
        <f t="shared" si="2"/>
        <v/>
      </c>
      <c r="H68" s="4"/>
      <c r="I68" s="32"/>
      <c r="J68" s="4"/>
      <c r="K68" s="32"/>
      <c r="L68" s="5"/>
      <c r="M68" s="84"/>
      <c r="N68" s="84"/>
      <c r="O68" s="94" t="str">
        <f>IF(L68&lt;&gt;"",MAX(O$17:O67)+1,"")</f>
        <v/>
      </c>
      <c r="P68" s="95" t="str">
        <f t="shared" si="3"/>
        <v/>
      </c>
      <c r="Q68" s="96" t="str">
        <f t="shared" si="4"/>
        <v/>
      </c>
    </row>
    <row r="69" spans="1:17" x14ac:dyDescent="0.3">
      <c r="A69" s="97" t="str">
        <f t="shared" si="5"/>
        <v/>
      </c>
      <c r="B69" s="1"/>
      <c r="C69" s="138" t="str">
        <f t="shared" si="0"/>
        <v/>
      </c>
      <c r="D69" s="137" t="str">
        <f t="shared" si="1"/>
        <v/>
      </c>
      <c r="E69" s="16"/>
      <c r="F69" s="98"/>
      <c r="G69" s="106" t="str">
        <f t="shared" si="2"/>
        <v/>
      </c>
      <c r="H69" s="4"/>
      <c r="I69" s="32"/>
      <c r="J69" s="4"/>
      <c r="K69" s="32"/>
      <c r="L69" s="5"/>
      <c r="M69" s="84"/>
      <c r="N69" s="84"/>
      <c r="O69" s="94" t="str">
        <f>IF(L69&lt;&gt;"",MAX(O$17:O68)+1,"")</f>
        <v/>
      </c>
      <c r="P69" s="95" t="str">
        <f t="shared" si="3"/>
        <v/>
      </c>
      <c r="Q69" s="96" t="str">
        <f t="shared" si="4"/>
        <v/>
      </c>
    </row>
    <row r="70" spans="1:17" x14ac:dyDescent="0.3">
      <c r="A70" s="97" t="str">
        <f t="shared" si="5"/>
        <v/>
      </c>
      <c r="B70" s="1"/>
      <c r="C70" s="138" t="str">
        <f t="shared" si="0"/>
        <v/>
      </c>
      <c r="D70" s="137" t="str">
        <f t="shared" si="1"/>
        <v/>
      </c>
      <c r="E70" s="16"/>
      <c r="F70" s="98"/>
      <c r="G70" s="106" t="str">
        <f t="shared" si="2"/>
        <v/>
      </c>
      <c r="H70" s="4"/>
      <c r="I70" s="32"/>
      <c r="J70" s="4"/>
      <c r="K70" s="32"/>
      <c r="L70" s="5"/>
      <c r="M70" s="84"/>
      <c r="N70" s="84"/>
      <c r="O70" s="94" t="str">
        <f>IF(L70&lt;&gt;"",MAX(O$17:O69)+1,"")</f>
        <v/>
      </c>
      <c r="P70" s="95" t="str">
        <f t="shared" si="3"/>
        <v/>
      </c>
      <c r="Q70" s="96" t="str">
        <f t="shared" si="4"/>
        <v/>
      </c>
    </row>
    <row r="71" spans="1:17" x14ac:dyDescent="0.3">
      <c r="A71" s="97" t="str">
        <f t="shared" si="5"/>
        <v/>
      </c>
      <c r="B71" s="1"/>
      <c r="C71" s="138" t="str">
        <f t="shared" si="0"/>
        <v/>
      </c>
      <c r="D71" s="137" t="str">
        <f t="shared" si="1"/>
        <v/>
      </c>
      <c r="E71" s="16"/>
      <c r="F71" s="98"/>
      <c r="G71" s="106" t="str">
        <f t="shared" si="2"/>
        <v/>
      </c>
      <c r="H71" s="4"/>
      <c r="I71" s="32"/>
      <c r="J71" s="4"/>
      <c r="K71" s="32"/>
      <c r="L71" s="5"/>
      <c r="M71" s="84"/>
      <c r="N71" s="84"/>
      <c r="O71" s="94" t="str">
        <f>IF(L71&lt;&gt;"",MAX(O$17:O70)+1,"")</f>
        <v/>
      </c>
      <c r="P71" s="95" t="str">
        <f t="shared" si="3"/>
        <v/>
      </c>
      <c r="Q71" s="96" t="str">
        <f t="shared" si="4"/>
        <v/>
      </c>
    </row>
    <row r="72" spans="1:17" x14ac:dyDescent="0.3">
      <c r="A72" s="97" t="str">
        <f t="shared" si="5"/>
        <v/>
      </c>
      <c r="B72" s="1"/>
      <c r="C72" s="138" t="str">
        <f t="shared" si="0"/>
        <v/>
      </c>
      <c r="D72" s="137" t="str">
        <f t="shared" si="1"/>
        <v/>
      </c>
      <c r="E72" s="16"/>
      <c r="F72" s="98"/>
      <c r="G72" s="106" t="str">
        <f t="shared" si="2"/>
        <v/>
      </c>
      <c r="H72" s="4"/>
      <c r="I72" s="32"/>
      <c r="J72" s="4"/>
      <c r="K72" s="32"/>
      <c r="L72" s="5"/>
      <c r="M72" s="84"/>
      <c r="N72" s="84"/>
      <c r="O72" s="94" t="str">
        <f>IF(L72&lt;&gt;"",MAX(O$17:O71)+1,"")</f>
        <v/>
      </c>
      <c r="P72" s="95" t="str">
        <f t="shared" si="3"/>
        <v/>
      </c>
      <c r="Q72" s="96" t="str">
        <f t="shared" si="4"/>
        <v/>
      </c>
    </row>
    <row r="73" spans="1:17" x14ac:dyDescent="0.3">
      <c r="A73" s="97" t="str">
        <f t="shared" si="5"/>
        <v/>
      </c>
      <c r="B73" s="1"/>
      <c r="C73" s="138" t="str">
        <f t="shared" si="0"/>
        <v/>
      </c>
      <c r="D73" s="137" t="str">
        <f t="shared" si="1"/>
        <v/>
      </c>
      <c r="E73" s="16"/>
      <c r="F73" s="98"/>
      <c r="G73" s="106" t="str">
        <f t="shared" si="2"/>
        <v/>
      </c>
      <c r="H73" s="4"/>
      <c r="I73" s="32"/>
      <c r="J73" s="4"/>
      <c r="K73" s="32"/>
      <c r="L73" s="5"/>
      <c r="M73" s="84"/>
      <c r="N73" s="84"/>
      <c r="O73" s="94" t="str">
        <f>IF(L73&lt;&gt;"",MAX(O$17:O72)+1,"")</f>
        <v/>
      </c>
      <c r="P73" s="95" t="str">
        <f t="shared" si="3"/>
        <v/>
      </c>
      <c r="Q73" s="96" t="str">
        <f t="shared" si="4"/>
        <v/>
      </c>
    </row>
    <row r="74" spans="1:17" x14ac:dyDescent="0.3">
      <c r="A74" s="97" t="str">
        <f t="shared" si="5"/>
        <v/>
      </c>
      <c r="B74" s="1"/>
      <c r="C74" s="138" t="str">
        <f t="shared" si="0"/>
        <v/>
      </c>
      <c r="D74" s="137" t="str">
        <f t="shared" si="1"/>
        <v/>
      </c>
      <c r="E74" s="16"/>
      <c r="F74" s="98"/>
      <c r="G74" s="106" t="str">
        <f t="shared" si="2"/>
        <v/>
      </c>
      <c r="H74" s="4"/>
      <c r="I74" s="32"/>
      <c r="J74" s="4"/>
      <c r="K74" s="32"/>
      <c r="L74" s="5"/>
      <c r="M74" s="84"/>
      <c r="N74" s="84"/>
      <c r="O74" s="94" t="str">
        <f>IF(L74&lt;&gt;"",MAX(O$17:O73)+1,"")</f>
        <v/>
      </c>
      <c r="P74" s="95" t="str">
        <f t="shared" si="3"/>
        <v/>
      </c>
      <c r="Q74" s="96" t="str">
        <f t="shared" si="4"/>
        <v/>
      </c>
    </row>
    <row r="75" spans="1:17" x14ac:dyDescent="0.3">
      <c r="A75" s="97" t="str">
        <f t="shared" si="5"/>
        <v/>
      </c>
      <c r="B75" s="1"/>
      <c r="C75" s="138" t="str">
        <f t="shared" si="0"/>
        <v/>
      </c>
      <c r="D75" s="137" t="str">
        <f t="shared" si="1"/>
        <v/>
      </c>
      <c r="E75" s="16"/>
      <c r="F75" s="98"/>
      <c r="G75" s="106" t="str">
        <f t="shared" si="2"/>
        <v/>
      </c>
      <c r="H75" s="4"/>
      <c r="I75" s="32"/>
      <c r="J75" s="4"/>
      <c r="K75" s="32"/>
      <c r="L75" s="5"/>
      <c r="M75" s="84"/>
      <c r="N75" s="84"/>
      <c r="O75" s="94" t="str">
        <f>IF(L75&lt;&gt;"",MAX(O$17:O74)+1,"")</f>
        <v/>
      </c>
      <c r="P75" s="95" t="str">
        <f t="shared" si="3"/>
        <v/>
      </c>
      <c r="Q75" s="96" t="str">
        <f t="shared" si="4"/>
        <v/>
      </c>
    </row>
    <row r="76" spans="1:17" x14ac:dyDescent="0.3">
      <c r="A76" s="97" t="str">
        <f t="shared" si="5"/>
        <v/>
      </c>
      <c r="B76" s="1"/>
      <c r="C76" s="138" t="str">
        <f t="shared" si="0"/>
        <v/>
      </c>
      <c r="D76" s="137" t="str">
        <f t="shared" si="1"/>
        <v/>
      </c>
      <c r="E76" s="16"/>
      <c r="F76" s="98"/>
      <c r="G76" s="106" t="str">
        <f t="shared" si="2"/>
        <v/>
      </c>
      <c r="H76" s="4"/>
      <c r="I76" s="32"/>
      <c r="J76" s="4"/>
      <c r="K76" s="32"/>
      <c r="L76" s="5"/>
      <c r="M76" s="84"/>
      <c r="N76" s="84"/>
      <c r="O76" s="94" t="str">
        <f>IF(L76&lt;&gt;"",MAX(O$17:O75)+1,"")</f>
        <v/>
      </c>
      <c r="P76" s="95" t="str">
        <f t="shared" si="3"/>
        <v/>
      </c>
      <c r="Q76" s="96" t="str">
        <f t="shared" si="4"/>
        <v/>
      </c>
    </row>
    <row r="77" spans="1:17" x14ac:dyDescent="0.3">
      <c r="A77" s="97" t="str">
        <f t="shared" si="5"/>
        <v/>
      </c>
      <c r="B77" s="1"/>
      <c r="C77" s="138" t="str">
        <f t="shared" si="0"/>
        <v/>
      </c>
      <c r="D77" s="137" t="str">
        <f t="shared" si="1"/>
        <v/>
      </c>
      <c r="E77" s="16"/>
      <c r="F77" s="98"/>
      <c r="G77" s="106" t="str">
        <f t="shared" si="2"/>
        <v/>
      </c>
      <c r="H77" s="4"/>
      <c r="I77" s="32"/>
      <c r="J77" s="4"/>
      <c r="K77" s="32"/>
      <c r="L77" s="5"/>
      <c r="M77" s="84"/>
      <c r="N77" s="84"/>
      <c r="O77" s="94" t="str">
        <f>IF(L77&lt;&gt;"",MAX(O$17:O76)+1,"")</f>
        <v/>
      </c>
      <c r="P77" s="95" t="str">
        <f t="shared" si="3"/>
        <v/>
      </c>
      <c r="Q77" s="96" t="str">
        <f t="shared" si="4"/>
        <v/>
      </c>
    </row>
    <row r="78" spans="1:17" x14ac:dyDescent="0.3">
      <c r="A78" s="97" t="str">
        <f t="shared" si="5"/>
        <v/>
      </c>
      <c r="B78" s="1"/>
      <c r="C78" s="138" t="str">
        <f t="shared" si="0"/>
        <v/>
      </c>
      <c r="D78" s="137" t="str">
        <f t="shared" si="1"/>
        <v/>
      </c>
      <c r="E78" s="16"/>
      <c r="F78" s="98"/>
      <c r="G78" s="106" t="str">
        <f t="shared" si="2"/>
        <v/>
      </c>
      <c r="H78" s="4"/>
      <c r="I78" s="32"/>
      <c r="J78" s="4"/>
      <c r="K78" s="32"/>
      <c r="L78" s="5"/>
      <c r="M78" s="84"/>
      <c r="N78" s="84"/>
      <c r="O78" s="94" t="str">
        <f>IF(L78&lt;&gt;"",MAX(O$17:O77)+1,"")</f>
        <v/>
      </c>
      <c r="P78" s="95" t="str">
        <f t="shared" si="3"/>
        <v/>
      </c>
      <c r="Q78" s="96" t="str">
        <f t="shared" si="4"/>
        <v/>
      </c>
    </row>
    <row r="79" spans="1:17" x14ac:dyDescent="0.3">
      <c r="A79" s="97" t="str">
        <f t="shared" si="5"/>
        <v/>
      </c>
      <c r="B79" s="1"/>
      <c r="C79" s="138" t="str">
        <f t="shared" si="0"/>
        <v/>
      </c>
      <c r="D79" s="137" t="str">
        <f t="shared" si="1"/>
        <v/>
      </c>
      <c r="E79" s="16"/>
      <c r="F79" s="98"/>
      <c r="G79" s="106" t="str">
        <f t="shared" si="2"/>
        <v/>
      </c>
      <c r="H79" s="4"/>
      <c r="I79" s="32"/>
      <c r="J79" s="4"/>
      <c r="K79" s="32"/>
      <c r="L79" s="5"/>
      <c r="M79" s="84"/>
      <c r="N79" s="84"/>
      <c r="O79" s="94" t="str">
        <f>IF(L79&lt;&gt;"",MAX(O$17:O78)+1,"")</f>
        <v/>
      </c>
      <c r="P79" s="95" t="str">
        <f t="shared" si="3"/>
        <v/>
      </c>
      <c r="Q79" s="96" t="str">
        <f t="shared" si="4"/>
        <v/>
      </c>
    </row>
    <row r="80" spans="1:17" x14ac:dyDescent="0.3">
      <c r="A80" s="97" t="str">
        <f t="shared" si="5"/>
        <v/>
      </c>
      <c r="B80" s="1"/>
      <c r="C80" s="138" t="str">
        <f t="shared" si="0"/>
        <v/>
      </c>
      <c r="D80" s="137" t="str">
        <f t="shared" si="1"/>
        <v/>
      </c>
      <c r="E80" s="16"/>
      <c r="F80" s="98"/>
      <c r="G80" s="106" t="str">
        <f t="shared" si="2"/>
        <v/>
      </c>
      <c r="H80" s="4"/>
      <c r="I80" s="32"/>
      <c r="J80" s="4"/>
      <c r="K80" s="32"/>
      <c r="L80" s="5"/>
      <c r="M80" s="84"/>
      <c r="N80" s="84"/>
      <c r="O80" s="94" t="str">
        <f>IF(L80&lt;&gt;"",MAX(O$17:O79)+1,"")</f>
        <v/>
      </c>
      <c r="P80" s="95" t="str">
        <f t="shared" si="3"/>
        <v/>
      </c>
      <c r="Q80" s="96" t="str">
        <f t="shared" si="4"/>
        <v/>
      </c>
    </row>
    <row r="81" spans="1:17" x14ac:dyDescent="0.3">
      <c r="A81" s="97" t="str">
        <f t="shared" si="5"/>
        <v/>
      </c>
      <c r="B81" s="1"/>
      <c r="C81" s="138" t="str">
        <f t="shared" si="0"/>
        <v/>
      </c>
      <c r="D81" s="137" t="str">
        <f t="shared" si="1"/>
        <v/>
      </c>
      <c r="E81" s="16"/>
      <c r="F81" s="98"/>
      <c r="G81" s="106" t="str">
        <f t="shared" si="2"/>
        <v/>
      </c>
      <c r="H81" s="4"/>
      <c r="I81" s="32"/>
      <c r="J81" s="4"/>
      <c r="K81" s="32"/>
      <c r="L81" s="5"/>
      <c r="M81" s="84"/>
      <c r="N81" s="84"/>
      <c r="O81" s="94" t="str">
        <f>IF(L81&lt;&gt;"",MAX(O$17:O80)+1,"")</f>
        <v/>
      </c>
      <c r="P81" s="95" t="str">
        <f t="shared" si="3"/>
        <v/>
      </c>
      <c r="Q81" s="96" t="str">
        <f t="shared" si="4"/>
        <v/>
      </c>
    </row>
    <row r="82" spans="1:17" x14ac:dyDescent="0.3">
      <c r="A82" s="97" t="str">
        <f t="shared" si="5"/>
        <v/>
      </c>
      <c r="B82" s="1"/>
      <c r="C82" s="138" t="str">
        <f t="shared" ref="C82:C116" si="6">IF(LEFT(B82,5)="Zw. Z","Zweckbestimmung",IF(LEFT(B82,6)="Zw. fr","weiterzuleitende",""))</f>
        <v/>
      </c>
      <c r="D82" s="137" t="str">
        <f t="shared" ref="D82:D116" si="7">IF(B82="Freie Kollekte",4001,IF(B82="Freie Spende",5001,""))</f>
        <v/>
      </c>
      <c r="E82" s="16"/>
      <c r="F82" s="98"/>
      <c r="G82" s="106" t="str">
        <f t="shared" ref="G82:G116" si="8">IFERROR(IF(OR(B82="Zw. Zweckg. Kollekte",B82="Zw. Zweckg. Spende",B82="Zw. freie weiterzuleitende Kollekte"),CONCATENATE(B82,F82),""),"")</f>
        <v/>
      </c>
      <c r="H82" s="4"/>
      <c r="I82" s="32"/>
      <c r="J82" s="4"/>
      <c r="K82" s="32"/>
      <c r="L82" s="5"/>
      <c r="M82" s="84"/>
      <c r="N82" s="84"/>
      <c r="O82" s="94" t="str">
        <f>IF(L82&lt;&gt;"",MAX(O$17:O81)+1,"")</f>
        <v/>
      </c>
      <c r="P82" s="95" t="str">
        <f t="shared" ref="P82:P116" si="9">IF(L82&lt;&gt;"",I82,"")</f>
        <v/>
      </c>
      <c r="Q82" s="96" t="str">
        <f t="shared" ref="Q82:Q116" si="10">IF(L82&lt;&gt;"",L82,"")</f>
        <v/>
      </c>
    </row>
    <row r="83" spans="1:17" x14ac:dyDescent="0.3">
      <c r="A83" s="97" t="str">
        <f t="shared" ref="A83:A116" si="11">IF(B83="","",A82+1)</f>
        <v/>
      </c>
      <c r="B83" s="1"/>
      <c r="C83" s="138" t="str">
        <f t="shared" si="6"/>
        <v/>
      </c>
      <c r="D83" s="137" t="str">
        <f t="shared" si="7"/>
        <v/>
      </c>
      <c r="E83" s="16"/>
      <c r="F83" s="98"/>
      <c r="G83" s="106" t="str">
        <f t="shared" si="8"/>
        <v/>
      </c>
      <c r="H83" s="4"/>
      <c r="I83" s="32"/>
      <c r="J83" s="4"/>
      <c r="K83" s="32"/>
      <c r="L83" s="5"/>
      <c r="M83" s="84"/>
      <c r="N83" s="84"/>
      <c r="O83" s="94" t="str">
        <f>IF(L83&lt;&gt;"",MAX(O$17:O82)+1,"")</f>
        <v/>
      </c>
      <c r="P83" s="95" t="str">
        <f t="shared" si="9"/>
        <v/>
      </c>
      <c r="Q83" s="96" t="str">
        <f t="shared" si="10"/>
        <v/>
      </c>
    </row>
    <row r="84" spans="1:17" x14ac:dyDescent="0.3">
      <c r="A84" s="97" t="str">
        <f t="shared" si="11"/>
        <v/>
      </c>
      <c r="B84" s="1"/>
      <c r="C84" s="138" t="str">
        <f t="shared" si="6"/>
        <v/>
      </c>
      <c r="D84" s="137" t="str">
        <f t="shared" si="7"/>
        <v/>
      </c>
      <c r="E84" s="16"/>
      <c r="F84" s="98"/>
      <c r="G84" s="106" t="str">
        <f t="shared" si="8"/>
        <v/>
      </c>
      <c r="H84" s="4"/>
      <c r="I84" s="32"/>
      <c r="J84" s="4"/>
      <c r="K84" s="32"/>
      <c r="L84" s="5"/>
      <c r="M84" s="84"/>
      <c r="N84" s="84"/>
      <c r="O84" s="94" t="str">
        <f>IF(L84&lt;&gt;"",MAX(O$17:O83)+1,"")</f>
        <v/>
      </c>
      <c r="P84" s="95" t="str">
        <f t="shared" si="9"/>
        <v/>
      </c>
      <c r="Q84" s="96" t="str">
        <f t="shared" si="10"/>
        <v/>
      </c>
    </row>
    <row r="85" spans="1:17" x14ac:dyDescent="0.3">
      <c r="A85" s="97" t="str">
        <f t="shared" si="11"/>
        <v/>
      </c>
      <c r="B85" s="1"/>
      <c r="C85" s="138" t="str">
        <f t="shared" si="6"/>
        <v/>
      </c>
      <c r="D85" s="137" t="str">
        <f t="shared" si="7"/>
        <v/>
      </c>
      <c r="E85" s="16"/>
      <c r="F85" s="98"/>
      <c r="G85" s="106" t="str">
        <f t="shared" si="8"/>
        <v/>
      </c>
      <c r="H85" s="4"/>
      <c r="I85" s="32"/>
      <c r="J85" s="4"/>
      <c r="K85" s="32"/>
      <c r="L85" s="5"/>
      <c r="M85" s="84"/>
      <c r="N85" s="84"/>
      <c r="O85" s="94" t="str">
        <f>IF(L85&lt;&gt;"",MAX(O$17:O84)+1,"")</f>
        <v/>
      </c>
      <c r="P85" s="95" t="str">
        <f t="shared" si="9"/>
        <v/>
      </c>
      <c r="Q85" s="96" t="str">
        <f t="shared" si="10"/>
        <v/>
      </c>
    </row>
    <row r="86" spans="1:17" x14ac:dyDescent="0.3">
      <c r="A86" s="97" t="str">
        <f t="shared" si="11"/>
        <v/>
      </c>
      <c r="B86" s="1"/>
      <c r="C86" s="138" t="str">
        <f t="shared" si="6"/>
        <v/>
      </c>
      <c r="D86" s="137" t="str">
        <f t="shared" si="7"/>
        <v/>
      </c>
      <c r="E86" s="16"/>
      <c r="F86" s="98"/>
      <c r="G86" s="106" t="str">
        <f t="shared" si="8"/>
        <v/>
      </c>
      <c r="H86" s="4"/>
      <c r="I86" s="32"/>
      <c r="J86" s="4"/>
      <c r="K86" s="32"/>
      <c r="L86" s="5"/>
      <c r="M86" s="84"/>
      <c r="N86" s="84"/>
      <c r="O86" s="94" t="str">
        <f>IF(L86&lt;&gt;"",MAX(O$17:O85)+1,"")</f>
        <v/>
      </c>
      <c r="P86" s="95" t="str">
        <f t="shared" si="9"/>
        <v/>
      </c>
      <c r="Q86" s="96" t="str">
        <f t="shared" si="10"/>
        <v/>
      </c>
    </row>
    <row r="87" spans="1:17" x14ac:dyDescent="0.3">
      <c r="A87" s="97" t="str">
        <f t="shared" si="11"/>
        <v/>
      </c>
      <c r="B87" s="1"/>
      <c r="C87" s="138" t="str">
        <f t="shared" si="6"/>
        <v/>
      </c>
      <c r="D87" s="137" t="str">
        <f t="shared" si="7"/>
        <v/>
      </c>
      <c r="E87" s="16"/>
      <c r="F87" s="98"/>
      <c r="G87" s="106" t="str">
        <f t="shared" si="8"/>
        <v/>
      </c>
      <c r="H87" s="4"/>
      <c r="I87" s="32"/>
      <c r="J87" s="4"/>
      <c r="K87" s="32"/>
      <c r="L87" s="5"/>
      <c r="M87" s="84"/>
      <c r="N87" s="84"/>
      <c r="O87" s="94" t="str">
        <f>IF(L87&lt;&gt;"",MAX(O$17:O86)+1,"")</f>
        <v/>
      </c>
      <c r="P87" s="95" t="str">
        <f t="shared" si="9"/>
        <v/>
      </c>
      <c r="Q87" s="96" t="str">
        <f t="shared" si="10"/>
        <v/>
      </c>
    </row>
    <row r="88" spans="1:17" x14ac:dyDescent="0.3">
      <c r="A88" s="97" t="str">
        <f t="shared" si="11"/>
        <v/>
      </c>
      <c r="B88" s="1"/>
      <c r="C88" s="138" t="str">
        <f t="shared" si="6"/>
        <v/>
      </c>
      <c r="D88" s="137" t="str">
        <f t="shared" si="7"/>
        <v/>
      </c>
      <c r="E88" s="16"/>
      <c r="F88" s="98"/>
      <c r="G88" s="106" t="str">
        <f t="shared" si="8"/>
        <v/>
      </c>
      <c r="H88" s="4"/>
      <c r="I88" s="32"/>
      <c r="J88" s="4"/>
      <c r="K88" s="32"/>
      <c r="L88" s="5"/>
      <c r="M88" s="84"/>
      <c r="N88" s="84"/>
      <c r="O88" s="94" t="str">
        <f>IF(L88&lt;&gt;"",MAX(O$17:O87)+1,"")</f>
        <v/>
      </c>
      <c r="P88" s="95" t="str">
        <f t="shared" si="9"/>
        <v/>
      </c>
      <c r="Q88" s="96" t="str">
        <f t="shared" si="10"/>
        <v/>
      </c>
    </row>
    <row r="89" spans="1:17" x14ac:dyDescent="0.3">
      <c r="A89" s="97" t="str">
        <f t="shared" si="11"/>
        <v/>
      </c>
      <c r="B89" s="1"/>
      <c r="C89" s="138" t="str">
        <f t="shared" si="6"/>
        <v/>
      </c>
      <c r="D89" s="137" t="str">
        <f t="shared" si="7"/>
        <v/>
      </c>
      <c r="E89" s="16"/>
      <c r="F89" s="98"/>
      <c r="G89" s="106" t="str">
        <f t="shared" si="8"/>
        <v/>
      </c>
      <c r="H89" s="4"/>
      <c r="I89" s="32"/>
      <c r="J89" s="4"/>
      <c r="K89" s="32"/>
      <c r="L89" s="5"/>
      <c r="M89" s="84"/>
      <c r="N89" s="84"/>
      <c r="O89" s="94" t="str">
        <f>IF(L89&lt;&gt;"",MAX(O$17:O88)+1,"")</f>
        <v/>
      </c>
      <c r="P89" s="95" t="str">
        <f t="shared" si="9"/>
        <v/>
      </c>
      <c r="Q89" s="96" t="str">
        <f t="shared" si="10"/>
        <v/>
      </c>
    </row>
    <row r="90" spans="1:17" x14ac:dyDescent="0.3">
      <c r="A90" s="97" t="str">
        <f t="shared" si="11"/>
        <v/>
      </c>
      <c r="B90" s="1"/>
      <c r="C90" s="138" t="str">
        <f t="shared" si="6"/>
        <v/>
      </c>
      <c r="D90" s="137" t="str">
        <f t="shared" si="7"/>
        <v/>
      </c>
      <c r="E90" s="16"/>
      <c r="F90" s="98"/>
      <c r="G90" s="106" t="str">
        <f t="shared" si="8"/>
        <v/>
      </c>
      <c r="H90" s="4"/>
      <c r="I90" s="32"/>
      <c r="J90" s="4"/>
      <c r="K90" s="32"/>
      <c r="L90" s="5"/>
      <c r="M90" s="84"/>
      <c r="N90" s="84"/>
      <c r="O90" s="94" t="str">
        <f>IF(L90&lt;&gt;"",MAX(O$17:O89)+1,"")</f>
        <v/>
      </c>
      <c r="P90" s="95" t="str">
        <f t="shared" si="9"/>
        <v/>
      </c>
      <c r="Q90" s="96" t="str">
        <f t="shared" si="10"/>
        <v/>
      </c>
    </row>
    <row r="91" spans="1:17" x14ac:dyDescent="0.3">
      <c r="A91" s="97" t="str">
        <f t="shared" si="11"/>
        <v/>
      </c>
      <c r="B91" s="1"/>
      <c r="C91" s="138" t="str">
        <f t="shared" si="6"/>
        <v/>
      </c>
      <c r="D91" s="137" t="str">
        <f t="shared" si="7"/>
        <v/>
      </c>
      <c r="E91" s="16"/>
      <c r="F91" s="98"/>
      <c r="G91" s="106" t="str">
        <f t="shared" si="8"/>
        <v/>
      </c>
      <c r="H91" s="4"/>
      <c r="I91" s="32"/>
      <c r="J91" s="4"/>
      <c r="K91" s="32"/>
      <c r="L91" s="5"/>
      <c r="M91" s="84"/>
      <c r="N91" s="84"/>
      <c r="O91" s="94" t="str">
        <f>IF(L91&lt;&gt;"",MAX(O$17:O90)+1,"")</f>
        <v/>
      </c>
      <c r="P91" s="95" t="str">
        <f t="shared" si="9"/>
        <v/>
      </c>
      <c r="Q91" s="96" t="str">
        <f t="shared" si="10"/>
        <v/>
      </c>
    </row>
    <row r="92" spans="1:17" x14ac:dyDescent="0.3">
      <c r="A92" s="97" t="str">
        <f t="shared" si="11"/>
        <v/>
      </c>
      <c r="B92" s="1"/>
      <c r="C92" s="138" t="str">
        <f t="shared" si="6"/>
        <v/>
      </c>
      <c r="D92" s="137" t="str">
        <f t="shared" si="7"/>
        <v/>
      </c>
      <c r="E92" s="16"/>
      <c r="F92" s="98"/>
      <c r="G92" s="106" t="str">
        <f t="shared" si="8"/>
        <v/>
      </c>
      <c r="H92" s="4"/>
      <c r="I92" s="32"/>
      <c r="J92" s="4"/>
      <c r="K92" s="32"/>
      <c r="L92" s="5"/>
      <c r="M92" s="84"/>
      <c r="N92" s="84"/>
      <c r="O92" s="94" t="str">
        <f>IF(L92&lt;&gt;"",MAX(O$17:O91)+1,"")</f>
        <v/>
      </c>
      <c r="P92" s="95" t="str">
        <f t="shared" si="9"/>
        <v/>
      </c>
      <c r="Q92" s="96" t="str">
        <f t="shared" si="10"/>
        <v/>
      </c>
    </row>
    <row r="93" spans="1:17" x14ac:dyDescent="0.3">
      <c r="A93" s="97" t="str">
        <f t="shared" si="11"/>
        <v/>
      </c>
      <c r="B93" s="1"/>
      <c r="C93" s="138" t="str">
        <f t="shared" si="6"/>
        <v/>
      </c>
      <c r="D93" s="137" t="str">
        <f t="shared" si="7"/>
        <v/>
      </c>
      <c r="E93" s="16"/>
      <c r="F93" s="98"/>
      <c r="G93" s="106" t="str">
        <f t="shared" si="8"/>
        <v/>
      </c>
      <c r="H93" s="4"/>
      <c r="I93" s="32"/>
      <c r="J93" s="4"/>
      <c r="K93" s="32"/>
      <c r="L93" s="5"/>
      <c r="M93" s="84"/>
      <c r="N93" s="84"/>
      <c r="O93" s="94" t="str">
        <f>IF(L93&lt;&gt;"",MAX(O$17:O92)+1,"")</f>
        <v/>
      </c>
      <c r="P93" s="95" t="str">
        <f t="shared" si="9"/>
        <v/>
      </c>
      <c r="Q93" s="96" t="str">
        <f t="shared" si="10"/>
        <v/>
      </c>
    </row>
    <row r="94" spans="1:17" x14ac:dyDescent="0.3">
      <c r="A94" s="97" t="str">
        <f t="shared" si="11"/>
        <v/>
      </c>
      <c r="B94" s="1"/>
      <c r="C94" s="138" t="str">
        <f t="shared" si="6"/>
        <v/>
      </c>
      <c r="D94" s="137" t="str">
        <f t="shared" si="7"/>
        <v/>
      </c>
      <c r="E94" s="16"/>
      <c r="F94" s="98"/>
      <c r="G94" s="106" t="str">
        <f t="shared" si="8"/>
        <v/>
      </c>
      <c r="H94" s="4"/>
      <c r="I94" s="32"/>
      <c r="J94" s="4"/>
      <c r="K94" s="32"/>
      <c r="L94" s="5"/>
      <c r="M94" s="84"/>
      <c r="N94" s="84"/>
      <c r="O94" s="94" t="str">
        <f>IF(L94&lt;&gt;"",MAX(O$17:O93)+1,"")</f>
        <v/>
      </c>
      <c r="P94" s="95" t="str">
        <f t="shared" si="9"/>
        <v/>
      </c>
      <c r="Q94" s="96" t="str">
        <f t="shared" si="10"/>
        <v/>
      </c>
    </row>
    <row r="95" spans="1:17" x14ac:dyDescent="0.3">
      <c r="A95" s="97" t="str">
        <f t="shared" si="11"/>
        <v/>
      </c>
      <c r="B95" s="1"/>
      <c r="C95" s="138" t="str">
        <f t="shared" si="6"/>
        <v/>
      </c>
      <c r="D95" s="137" t="str">
        <f t="shared" si="7"/>
        <v/>
      </c>
      <c r="E95" s="16"/>
      <c r="F95" s="98"/>
      <c r="G95" s="106" t="str">
        <f t="shared" si="8"/>
        <v/>
      </c>
      <c r="H95" s="4"/>
      <c r="I95" s="32"/>
      <c r="J95" s="4"/>
      <c r="K95" s="32"/>
      <c r="L95" s="5"/>
      <c r="M95" s="84"/>
      <c r="N95" s="84"/>
      <c r="O95" s="94" t="str">
        <f>IF(L95&lt;&gt;"",MAX(O$17:O94)+1,"")</f>
        <v/>
      </c>
      <c r="P95" s="95" t="str">
        <f t="shared" si="9"/>
        <v/>
      </c>
      <c r="Q95" s="96" t="str">
        <f t="shared" si="10"/>
        <v/>
      </c>
    </row>
    <row r="96" spans="1:17" x14ac:dyDescent="0.3">
      <c r="A96" s="97" t="str">
        <f t="shared" si="11"/>
        <v/>
      </c>
      <c r="B96" s="1"/>
      <c r="C96" s="138" t="str">
        <f t="shared" si="6"/>
        <v/>
      </c>
      <c r="D96" s="137" t="str">
        <f t="shared" si="7"/>
        <v/>
      </c>
      <c r="E96" s="16"/>
      <c r="F96" s="98"/>
      <c r="G96" s="106" t="str">
        <f t="shared" si="8"/>
        <v/>
      </c>
      <c r="H96" s="4"/>
      <c r="I96" s="32"/>
      <c r="J96" s="4"/>
      <c r="K96" s="32"/>
      <c r="L96" s="5"/>
      <c r="M96" s="84"/>
      <c r="N96" s="84"/>
      <c r="O96" s="94" t="str">
        <f>IF(L96&lt;&gt;"",MAX(O$17:O95)+1,"")</f>
        <v/>
      </c>
      <c r="P96" s="95" t="str">
        <f t="shared" si="9"/>
        <v/>
      </c>
      <c r="Q96" s="96" t="str">
        <f t="shared" si="10"/>
        <v/>
      </c>
    </row>
    <row r="97" spans="1:17" x14ac:dyDescent="0.3">
      <c r="A97" s="97" t="str">
        <f t="shared" si="11"/>
        <v/>
      </c>
      <c r="B97" s="1"/>
      <c r="C97" s="138" t="str">
        <f t="shared" si="6"/>
        <v/>
      </c>
      <c r="D97" s="137" t="str">
        <f t="shared" si="7"/>
        <v/>
      </c>
      <c r="E97" s="16"/>
      <c r="F97" s="98"/>
      <c r="G97" s="106" t="str">
        <f t="shared" si="8"/>
        <v/>
      </c>
      <c r="H97" s="4"/>
      <c r="I97" s="32"/>
      <c r="J97" s="4"/>
      <c r="K97" s="32"/>
      <c r="L97" s="5"/>
      <c r="M97" s="84"/>
      <c r="N97" s="84"/>
      <c r="O97" s="94" t="str">
        <f>IF(L97&lt;&gt;"",MAX(O$17:O96)+1,"")</f>
        <v/>
      </c>
      <c r="P97" s="95" t="str">
        <f t="shared" si="9"/>
        <v/>
      </c>
      <c r="Q97" s="96" t="str">
        <f t="shared" si="10"/>
        <v/>
      </c>
    </row>
    <row r="98" spans="1:17" x14ac:dyDescent="0.3">
      <c r="A98" s="97" t="str">
        <f t="shared" si="11"/>
        <v/>
      </c>
      <c r="B98" s="1"/>
      <c r="C98" s="138" t="str">
        <f t="shared" si="6"/>
        <v/>
      </c>
      <c r="D98" s="137" t="str">
        <f t="shared" si="7"/>
        <v/>
      </c>
      <c r="E98" s="16"/>
      <c r="F98" s="98"/>
      <c r="G98" s="106" t="str">
        <f t="shared" si="8"/>
        <v/>
      </c>
      <c r="H98" s="4"/>
      <c r="I98" s="32"/>
      <c r="J98" s="4"/>
      <c r="K98" s="32"/>
      <c r="L98" s="5"/>
      <c r="M98" s="84"/>
      <c r="N98" s="84"/>
      <c r="O98" s="94" t="str">
        <f>IF(L98&lt;&gt;"",MAX(O$17:O97)+1,"")</f>
        <v/>
      </c>
      <c r="P98" s="95" t="str">
        <f t="shared" si="9"/>
        <v/>
      </c>
      <c r="Q98" s="96" t="str">
        <f t="shared" si="10"/>
        <v/>
      </c>
    </row>
    <row r="99" spans="1:17" x14ac:dyDescent="0.3">
      <c r="A99" s="97" t="str">
        <f t="shared" si="11"/>
        <v/>
      </c>
      <c r="B99" s="1"/>
      <c r="C99" s="138" t="str">
        <f t="shared" si="6"/>
        <v/>
      </c>
      <c r="D99" s="137" t="str">
        <f t="shared" si="7"/>
        <v/>
      </c>
      <c r="E99" s="16"/>
      <c r="F99" s="98"/>
      <c r="G99" s="106" t="str">
        <f t="shared" si="8"/>
        <v/>
      </c>
      <c r="H99" s="4"/>
      <c r="I99" s="32"/>
      <c r="J99" s="4"/>
      <c r="K99" s="32"/>
      <c r="L99" s="5"/>
      <c r="M99" s="84"/>
      <c r="N99" s="84"/>
      <c r="O99" s="94" t="str">
        <f>IF(L99&lt;&gt;"",MAX(O$17:O98)+1,"")</f>
        <v/>
      </c>
      <c r="P99" s="95" t="str">
        <f t="shared" si="9"/>
        <v/>
      </c>
      <c r="Q99" s="96" t="str">
        <f t="shared" si="10"/>
        <v/>
      </c>
    </row>
    <row r="100" spans="1:17" x14ac:dyDescent="0.3">
      <c r="A100" s="97" t="str">
        <f t="shared" si="11"/>
        <v/>
      </c>
      <c r="B100" s="1"/>
      <c r="C100" s="138" t="str">
        <f t="shared" si="6"/>
        <v/>
      </c>
      <c r="D100" s="137" t="str">
        <f t="shared" si="7"/>
        <v/>
      </c>
      <c r="E100" s="16"/>
      <c r="F100" s="98"/>
      <c r="G100" s="106" t="str">
        <f t="shared" si="8"/>
        <v/>
      </c>
      <c r="H100" s="4"/>
      <c r="I100" s="32"/>
      <c r="J100" s="4"/>
      <c r="K100" s="32"/>
      <c r="L100" s="5"/>
      <c r="M100" s="84"/>
      <c r="N100" s="84"/>
      <c r="O100" s="94" t="str">
        <f>IF(L100&lt;&gt;"",MAX(O$17:O99)+1,"")</f>
        <v/>
      </c>
      <c r="P100" s="95" t="str">
        <f t="shared" si="9"/>
        <v/>
      </c>
      <c r="Q100" s="96" t="str">
        <f t="shared" si="10"/>
        <v/>
      </c>
    </row>
    <row r="101" spans="1:17" x14ac:dyDescent="0.3">
      <c r="A101" s="97" t="str">
        <f t="shared" si="11"/>
        <v/>
      </c>
      <c r="B101" s="1"/>
      <c r="C101" s="138" t="str">
        <f t="shared" si="6"/>
        <v/>
      </c>
      <c r="D101" s="137" t="str">
        <f t="shared" si="7"/>
        <v/>
      </c>
      <c r="E101" s="16"/>
      <c r="F101" s="98"/>
      <c r="G101" s="106" t="str">
        <f t="shared" si="8"/>
        <v/>
      </c>
      <c r="H101" s="4"/>
      <c r="I101" s="32"/>
      <c r="J101" s="4"/>
      <c r="K101" s="32"/>
      <c r="L101" s="5"/>
      <c r="M101" s="84"/>
      <c r="N101" s="84"/>
      <c r="O101" s="94" t="str">
        <f>IF(L101&lt;&gt;"",MAX(O$17:O100)+1,"")</f>
        <v/>
      </c>
      <c r="P101" s="95" t="str">
        <f t="shared" si="9"/>
        <v/>
      </c>
      <c r="Q101" s="96" t="str">
        <f t="shared" si="10"/>
        <v/>
      </c>
    </row>
    <row r="102" spans="1:17" x14ac:dyDescent="0.3">
      <c r="A102" s="97" t="str">
        <f t="shared" si="11"/>
        <v/>
      </c>
      <c r="B102" s="1"/>
      <c r="C102" s="138" t="str">
        <f t="shared" si="6"/>
        <v/>
      </c>
      <c r="D102" s="137" t="str">
        <f t="shared" si="7"/>
        <v/>
      </c>
      <c r="E102" s="16"/>
      <c r="F102" s="98"/>
      <c r="G102" s="106" t="str">
        <f t="shared" si="8"/>
        <v/>
      </c>
      <c r="H102" s="4"/>
      <c r="I102" s="32"/>
      <c r="J102" s="4"/>
      <c r="K102" s="32"/>
      <c r="L102" s="5"/>
      <c r="M102" s="84"/>
      <c r="N102" s="84"/>
      <c r="O102" s="94" t="str">
        <f>IF(L102&lt;&gt;"",MAX(O$17:O101)+1,"")</f>
        <v/>
      </c>
      <c r="P102" s="95" t="str">
        <f t="shared" si="9"/>
        <v/>
      </c>
      <c r="Q102" s="96" t="str">
        <f t="shared" si="10"/>
        <v/>
      </c>
    </row>
    <row r="103" spans="1:17" x14ac:dyDescent="0.3">
      <c r="A103" s="97" t="str">
        <f t="shared" si="11"/>
        <v/>
      </c>
      <c r="B103" s="1"/>
      <c r="C103" s="138" t="str">
        <f t="shared" si="6"/>
        <v/>
      </c>
      <c r="D103" s="137" t="str">
        <f t="shared" si="7"/>
        <v/>
      </c>
      <c r="E103" s="16"/>
      <c r="F103" s="98"/>
      <c r="G103" s="106" t="str">
        <f t="shared" si="8"/>
        <v/>
      </c>
      <c r="H103" s="4"/>
      <c r="I103" s="32"/>
      <c r="J103" s="4"/>
      <c r="K103" s="32"/>
      <c r="L103" s="5"/>
      <c r="M103" s="84"/>
      <c r="N103" s="84"/>
      <c r="O103" s="94" t="str">
        <f>IF(L103&lt;&gt;"",MAX(O$17:O102)+1,"")</f>
        <v/>
      </c>
      <c r="P103" s="95" t="str">
        <f t="shared" si="9"/>
        <v/>
      </c>
      <c r="Q103" s="96" t="str">
        <f t="shared" si="10"/>
        <v/>
      </c>
    </row>
    <row r="104" spans="1:17" x14ac:dyDescent="0.3">
      <c r="A104" s="97" t="str">
        <f t="shared" si="11"/>
        <v/>
      </c>
      <c r="B104" s="1"/>
      <c r="C104" s="138" t="str">
        <f t="shared" si="6"/>
        <v/>
      </c>
      <c r="D104" s="137" t="str">
        <f t="shared" si="7"/>
        <v/>
      </c>
      <c r="E104" s="16"/>
      <c r="F104" s="98"/>
      <c r="G104" s="106" t="str">
        <f t="shared" si="8"/>
        <v/>
      </c>
      <c r="H104" s="4"/>
      <c r="I104" s="32"/>
      <c r="J104" s="4"/>
      <c r="K104" s="32"/>
      <c r="L104" s="5"/>
      <c r="M104" s="84"/>
      <c r="N104" s="84"/>
      <c r="O104" s="94" t="str">
        <f>IF(L104&lt;&gt;"",MAX(O$17:O103)+1,"")</f>
        <v/>
      </c>
      <c r="P104" s="95" t="str">
        <f t="shared" si="9"/>
        <v/>
      </c>
      <c r="Q104" s="96" t="str">
        <f t="shared" si="10"/>
        <v/>
      </c>
    </row>
    <row r="105" spans="1:17" x14ac:dyDescent="0.3">
      <c r="A105" s="97" t="str">
        <f t="shared" si="11"/>
        <v/>
      </c>
      <c r="B105" s="1"/>
      <c r="C105" s="138" t="str">
        <f t="shared" si="6"/>
        <v/>
      </c>
      <c r="D105" s="137" t="str">
        <f t="shared" si="7"/>
        <v/>
      </c>
      <c r="E105" s="16"/>
      <c r="F105" s="98"/>
      <c r="G105" s="106" t="str">
        <f t="shared" si="8"/>
        <v/>
      </c>
      <c r="H105" s="4"/>
      <c r="I105" s="32"/>
      <c r="J105" s="4"/>
      <c r="K105" s="32"/>
      <c r="L105" s="5"/>
      <c r="M105" s="84"/>
      <c r="N105" s="84"/>
      <c r="O105" s="94" t="str">
        <f>IF(L105&lt;&gt;"",MAX(O$17:O104)+1,"")</f>
        <v/>
      </c>
      <c r="P105" s="95" t="str">
        <f t="shared" si="9"/>
        <v/>
      </c>
      <c r="Q105" s="96" t="str">
        <f t="shared" si="10"/>
        <v/>
      </c>
    </row>
    <row r="106" spans="1:17" x14ac:dyDescent="0.3">
      <c r="A106" s="97" t="str">
        <f t="shared" si="11"/>
        <v/>
      </c>
      <c r="B106" s="1"/>
      <c r="C106" s="138" t="str">
        <f t="shared" si="6"/>
        <v/>
      </c>
      <c r="D106" s="137" t="str">
        <f t="shared" si="7"/>
        <v/>
      </c>
      <c r="E106" s="16"/>
      <c r="F106" s="98"/>
      <c r="G106" s="106" t="str">
        <f t="shared" si="8"/>
        <v/>
      </c>
      <c r="H106" s="4"/>
      <c r="I106" s="32"/>
      <c r="J106" s="4"/>
      <c r="K106" s="32"/>
      <c r="L106" s="5"/>
      <c r="M106" s="84"/>
      <c r="N106" s="84"/>
      <c r="O106" s="94" t="str">
        <f>IF(L106&lt;&gt;"",MAX(O$17:O105)+1,"")</f>
        <v/>
      </c>
      <c r="P106" s="95" t="str">
        <f t="shared" si="9"/>
        <v/>
      </c>
      <c r="Q106" s="96" t="str">
        <f t="shared" si="10"/>
        <v/>
      </c>
    </row>
    <row r="107" spans="1:17" x14ac:dyDescent="0.3">
      <c r="A107" s="97" t="str">
        <f t="shared" si="11"/>
        <v/>
      </c>
      <c r="B107" s="1"/>
      <c r="C107" s="138" t="str">
        <f t="shared" si="6"/>
        <v/>
      </c>
      <c r="D107" s="137" t="str">
        <f t="shared" si="7"/>
        <v/>
      </c>
      <c r="E107" s="16"/>
      <c r="F107" s="98"/>
      <c r="G107" s="106" t="str">
        <f t="shared" si="8"/>
        <v/>
      </c>
      <c r="H107" s="4"/>
      <c r="I107" s="32"/>
      <c r="J107" s="4"/>
      <c r="K107" s="32"/>
      <c r="L107" s="5"/>
      <c r="M107" s="84"/>
      <c r="N107" s="84"/>
      <c r="O107" s="94" t="str">
        <f>IF(L107&lt;&gt;"",MAX(O$17:O106)+1,"")</f>
        <v/>
      </c>
      <c r="P107" s="95" t="str">
        <f t="shared" si="9"/>
        <v/>
      </c>
      <c r="Q107" s="96" t="str">
        <f t="shared" si="10"/>
        <v/>
      </c>
    </row>
    <row r="108" spans="1:17" x14ac:dyDescent="0.3">
      <c r="A108" s="97" t="str">
        <f t="shared" si="11"/>
        <v/>
      </c>
      <c r="B108" s="1"/>
      <c r="C108" s="138" t="str">
        <f t="shared" si="6"/>
        <v/>
      </c>
      <c r="D108" s="137" t="str">
        <f t="shared" si="7"/>
        <v/>
      </c>
      <c r="E108" s="16"/>
      <c r="F108" s="98"/>
      <c r="G108" s="106" t="str">
        <f t="shared" si="8"/>
        <v/>
      </c>
      <c r="H108" s="4"/>
      <c r="I108" s="32"/>
      <c r="J108" s="4"/>
      <c r="K108" s="32"/>
      <c r="L108" s="5"/>
      <c r="M108" s="84"/>
      <c r="N108" s="84"/>
      <c r="O108" s="94" t="str">
        <f>IF(L108&lt;&gt;"",MAX(O$17:O107)+1,"")</f>
        <v/>
      </c>
      <c r="P108" s="95" t="str">
        <f t="shared" si="9"/>
        <v/>
      </c>
      <c r="Q108" s="96" t="str">
        <f t="shared" si="10"/>
        <v/>
      </c>
    </row>
    <row r="109" spans="1:17" x14ac:dyDescent="0.3">
      <c r="A109" s="97" t="str">
        <f t="shared" si="11"/>
        <v/>
      </c>
      <c r="B109" s="1"/>
      <c r="C109" s="138" t="str">
        <f t="shared" si="6"/>
        <v/>
      </c>
      <c r="D109" s="137" t="str">
        <f t="shared" si="7"/>
        <v/>
      </c>
      <c r="E109" s="16"/>
      <c r="F109" s="98"/>
      <c r="G109" s="106" t="str">
        <f t="shared" si="8"/>
        <v/>
      </c>
      <c r="H109" s="4"/>
      <c r="I109" s="32"/>
      <c r="J109" s="4"/>
      <c r="K109" s="32"/>
      <c r="L109" s="5"/>
      <c r="M109" s="84"/>
      <c r="N109" s="84"/>
      <c r="O109" s="94" t="str">
        <f>IF(L109&lt;&gt;"",MAX(O$17:O108)+1,"")</f>
        <v/>
      </c>
      <c r="P109" s="95" t="str">
        <f t="shared" si="9"/>
        <v/>
      </c>
      <c r="Q109" s="96" t="str">
        <f t="shared" si="10"/>
        <v/>
      </c>
    </row>
    <row r="110" spans="1:17" x14ac:dyDescent="0.3">
      <c r="A110" s="97" t="str">
        <f t="shared" si="11"/>
        <v/>
      </c>
      <c r="B110" s="1"/>
      <c r="C110" s="138" t="str">
        <f t="shared" si="6"/>
        <v/>
      </c>
      <c r="D110" s="137" t="str">
        <f t="shared" si="7"/>
        <v/>
      </c>
      <c r="E110" s="16"/>
      <c r="F110" s="98"/>
      <c r="G110" s="106" t="str">
        <f t="shared" si="8"/>
        <v/>
      </c>
      <c r="H110" s="4"/>
      <c r="I110" s="32"/>
      <c r="J110" s="4"/>
      <c r="K110" s="32"/>
      <c r="L110" s="5"/>
      <c r="M110" s="84"/>
      <c r="N110" s="84"/>
      <c r="O110" s="94" t="str">
        <f>IF(L110&lt;&gt;"",MAX(O$17:O109)+1,"")</f>
        <v/>
      </c>
      <c r="P110" s="95" t="str">
        <f t="shared" si="9"/>
        <v/>
      </c>
      <c r="Q110" s="96" t="str">
        <f t="shared" si="10"/>
        <v/>
      </c>
    </row>
    <row r="111" spans="1:17" x14ac:dyDescent="0.3">
      <c r="A111" s="97" t="str">
        <f t="shared" si="11"/>
        <v/>
      </c>
      <c r="B111" s="1"/>
      <c r="C111" s="138" t="str">
        <f t="shared" si="6"/>
        <v/>
      </c>
      <c r="D111" s="137" t="str">
        <f t="shared" si="7"/>
        <v/>
      </c>
      <c r="E111" s="16"/>
      <c r="F111" s="98"/>
      <c r="G111" s="106" t="str">
        <f t="shared" si="8"/>
        <v/>
      </c>
      <c r="H111" s="4"/>
      <c r="I111" s="32"/>
      <c r="J111" s="4"/>
      <c r="K111" s="32"/>
      <c r="L111" s="5"/>
      <c r="M111" s="84"/>
      <c r="N111" s="84"/>
      <c r="O111" s="94" t="str">
        <f>IF(L111&lt;&gt;"",MAX(O$17:O110)+1,"")</f>
        <v/>
      </c>
      <c r="P111" s="95" t="str">
        <f t="shared" si="9"/>
        <v/>
      </c>
      <c r="Q111" s="96" t="str">
        <f t="shared" si="10"/>
        <v/>
      </c>
    </row>
    <row r="112" spans="1:17" x14ac:dyDescent="0.3">
      <c r="A112" s="97" t="str">
        <f t="shared" si="11"/>
        <v/>
      </c>
      <c r="B112" s="1"/>
      <c r="C112" s="138" t="str">
        <f t="shared" si="6"/>
        <v/>
      </c>
      <c r="D112" s="137" t="str">
        <f t="shared" si="7"/>
        <v/>
      </c>
      <c r="E112" s="16"/>
      <c r="F112" s="98"/>
      <c r="G112" s="106" t="str">
        <f t="shared" si="8"/>
        <v/>
      </c>
      <c r="H112" s="4"/>
      <c r="I112" s="32"/>
      <c r="J112" s="4"/>
      <c r="K112" s="32"/>
      <c r="L112" s="5"/>
      <c r="M112" s="84"/>
      <c r="N112" s="84"/>
      <c r="O112" s="94" t="str">
        <f>IF(L112&lt;&gt;"",MAX(O$17:O111)+1,"")</f>
        <v/>
      </c>
      <c r="P112" s="95" t="str">
        <f t="shared" si="9"/>
        <v/>
      </c>
      <c r="Q112" s="96" t="str">
        <f t="shared" si="10"/>
        <v/>
      </c>
    </row>
    <row r="113" spans="1:17" x14ac:dyDescent="0.3">
      <c r="A113" s="97" t="str">
        <f t="shared" si="11"/>
        <v/>
      </c>
      <c r="B113" s="1"/>
      <c r="C113" s="138" t="str">
        <f t="shared" si="6"/>
        <v/>
      </c>
      <c r="D113" s="137" t="str">
        <f t="shared" si="7"/>
        <v/>
      </c>
      <c r="E113" s="16"/>
      <c r="F113" s="98"/>
      <c r="G113" s="106" t="str">
        <f t="shared" si="8"/>
        <v/>
      </c>
      <c r="H113" s="4"/>
      <c r="I113" s="32"/>
      <c r="J113" s="4"/>
      <c r="K113" s="32"/>
      <c r="L113" s="5"/>
      <c r="M113" s="84"/>
      <c r="N113" s="84"/>
      <c r="O113" s="94" t="str">
        <f>IF(L113&lt;&gt;"",MAX(O$17:O112)+1,"")</f>
        <v/>
      </c>
      <c r="P113" s="95" t="str">
        <f t="shared" si="9"/>
        <v/>
      </c>
      <c r="Q113" s="96" t="str">
        <f t="shared" si="10"/>
        <v/>
      </c>
    </row>
    <row r="114" spans="1:17" x14ac:dyDescent="0.3">
      <c r="A114" s="97" t="str">
        <f t="shared" si="11"/>
        <v/>
      </c>
      <c r="B114" s="1"/>
      <c r="C114" s="138" t="str">
        <f t="shared" si="6"/>
        <v/>
      </c>
      <c r="D114" s="137" t="str">
        <f t="shared" si="7"/>
        <v/>
      </c>
      <c r="E114" s="16"/>
      <c r="F114" s="98"/>
      <c r="G114" s="106" t="str">
        <f t="shared" si="8"/>
        <v/>
      </c>
      <c r="H114" s="4"/>
      <c r="I114" s="32"/>
      <c r="J114" s="4"/>
      <c r="K114" s="32"/>
      <c r="L114" s="5"/>
      <c r="M114" s="84"/>
      <c r="N114" s="84"/>
      <c r="O114" s="94" t="str">
        <f>IF(L114&lt;&gt;"",MAX(O$17:O113)+1,"")</f>
        <v/>
      </c>
      <c r="P114" s="95" t="str">
        <f t="shared" si="9"/>
        <v/>
      </c>
      <c r="Q114" s="96" t="str">
        <f t="shared" si="10"/>
        <v/>
      </c>
    </row>
    <row r="115" spans="1:17" x14ac:dyDescent="0.3">
      <c r="A115" s="97" t="str">
        <f t="shared" si="11"/>
        <v/>
      </c>
      <c r="B115" s="1"/>
      <c r="C115" s="138" t="str">
        <f t="shared" si="6"/>
        <v/>
      </c>
      <c r="D115" s="137" t="str">
        <f t="shared" si="7"/>
        <v/>
      </c>
      <c r="E115" s="16"/>
      <c r="F115" s="98"/>
      <c r="G115" s="106" t="str">
        <f t="shared" si="8"/>
        <v/>
      </c>
      <c r="H115" s="4"/>
      <c r="I115" s="32"/>
      <c r="J115" s="4"/>
      <c r="K115" s="32"/>
      <c r="L115" s="5"/>
      <c r="M115" s="84"/>
      <c r="N115" s="84"/>
      <c r="O115" s="94" t="str">
        <f>IF(L115&lt;&gt;"",MAX(O$17:O114)+1,"")</f>
        <v/>
      </c>
      <c r="P115" s="95" t="str">
        <f t="shared" si="9"/>
        <v/>
      </c>
      <c r="Q115" s="96" t="str">
        <f t="shared" si="10"/>
        <v/>
      </c>
    </row>
    <row r="116" spans="1:17" x14ac:dyDescent="0.3">
      <c r="A116" s="97" t="str">
        <f t="shared" si="11"/>
        <v/>
      </c>
      <c r="B116" s="1"/>
      <c r="C116" s="138" t="str">
        <f t="shared" si="6"/>
        <v/>
      </c>
      <c r="D116" s="137" t="str">
        <f t="shared" si="7"/>
        <v/>
      </c>
      <c r="E116" s="16"/>
      <c r="F116" s="98"/>
      <c r="G116" s="106" t="str">
        <f t="shared" si="8"/>
        <v/>
      </c>
      <c r="H116" s="4"/>
      <c r="I116" s="32"/>
      <c r="J116" s="4"/>
      <c r="K116" s="32"/>
      <c r="L116" s="5"/>
      <c r="M116" s="84"/>
      <c r="N116" s="84"/>
      <c r="O116" s="94" t="str">
        <f>IF(L116&lt;&gt;"",MAX(O$17:O115)+1,"")</f>
        <v/>
      </c>
      <c r="P116" s="95" t="str">
        <f t="shared" si="9"/>
        <v/>
      </c>
      <c r="Q116" s="96" t="str">
        <f t="shared" si="10"/>
        <v/>
      </c>
    </row>
  </sheetData>
  <sheetProtection algorithmName="SHA-512" hashValue="wFja3AREvlfJzOLNLyXvsVo3l5vGLyYPfmkIw5m5u1cpX3x1MomJzkDWhlVfjUzU4S1by+tGp1e6c5gX/L+I7Q==" saltValue="Umfeeaw8hDaR0sKP9zQXuA==" spinCount="100000" sheet="1" selectLockedCells="1"/>
  <mergeCells count="18">
    <mergeCell ref="H13:I14"/>
    <mergeCell ref="J13:K14"/>
    <mergeCell ref="N5:N6"/>
    <mergeCell ref="L13:L15"/>
    <mergeCell ref="M13:M15"/>
    <mergeCell ref="N13:N15"/>
    <mergeCell ref="A13:A15"/>
    <mergeCell ref="B13:B15"/>
    <mergeCell ref="B5:C6"/>
    <mergeCell ref="H15:I15"/>
    <mergeCell ref="J15:K15"/>
    <mergeCell ref="E6:E7"/>
    <mergeCell ref="F6:F7"/>
    <mergeCell ref="F10:F11"/>
    <mergeCell ref="E10:E11"/>
    <mergeCell ref="H10:H11"/>
    <mergeCell ref="E13:E15"/>
    <mergeCell ref="F13:F15"/>
  </mergeCells>
  <conditionalFormatting sqref="E17:E116">
    <cfRule type="expression" dxfId="25" priority="3">
      <formula>$B17&lt;&gt;"Pflichtkollekte"</formula>
    </cfRule>
  </conditionalFormatting>
  <conditionalFormatting sqref="F17:F116">
    <cfRule type="expression" dxfId="24" priority="1">
      <formula>LEFT($B17,2)&lt;&gt;"Zw"</formula>
    </cfRule>
  </conditionalFormatting>
  <dataValidations xWindow="673" yWindow="767" count="9">
    <dataValidation type="list" allowBlank="1" showInputMessage="1" showErrorMessage="1" sqref="B17:B116" xr:uid="{62C0A260-7B47-4EA2-80D0-A39CD27AF6E3}">
      <formula1>"Pflichtkollekte,Zw. Zweckg. Kollekte, Freie Kollekte,Zw. Zweckg. Spende,Freie Spende,Zw. freie weiterzuleitende Kollekte,Kontoführung und sonstige Kosten"</formula1>
    </dataValidation>
    <dataValidation type="list" showInputMessage="1" showErrorMessage="1" sqref="F17:F116" xr:uid="{60D2A72A-57F8-446B-BC3D-EB6079112E76}">
      <formula1>INDIRECT(C17)</formula1>
    </dataValidation>
    <dataValidation type="decimal" operator="lessThan" allowBlank="1" showInputMessage="1" showErrorMessage="1" errorTitle="Abgänge" error="Abgänge müssen als negative Zahl mit einem Minus eingetragen werden!" sqref="J17:J116" xr:uid="{A05CA531-43A4-4124-89F3-8969957D7B47}">
      <formula1>0</formula1>
    </dataValidation>
    <dataValidation type="decimal" operator="greaterThan" allowBlank="1" showInputMessage="1" showErrorMessage="1" errorTitle="Kollektenbons" error="Das EInlösen von Kollektenbons muss als positive Zahl eingetragen werden!" sqref="L17:L116" xr:uid="{88DA9252-CC75-4D09-8989-49A3F64DC3B8}">
      <formula1>0</formula1>
    </dataValidation>
    <dataValidation type="decimal" operator="greaterThan" allowBlank="1" showInputMessage="1" showErrorMessage="1" errorTitle="Zugänge" error="Das Eintragen von Zugängen muss als positive Zahl eingetragen werden!" sqref="H17:H116" xr:uid="{D68AB77C-BFE8-4449-984B-4782EFE0F834}">
      <formula1>0</formula1>
    </dataValidation>
    <dataValidation type="list" allowBlank="1" showInputMessage="1" showErrorMessage="1" sqref="F8" xr:uid="{2EB69813-A933-4374-93A8-F3CCAC1868C6}">
      <formula1>$T$2:$T$10</formula1>
    </dataValidation>
    <dataValidation type="list" allowBlank="1" showInputMessage="1" showErrorMessage="1" sqref="E17:E116" xr:uid="{18FD14CF-BDB0-43A6-B5ED-5D13CC123BD2}">
      <formula1>INDIRECT($B17)</formula1>
    </dataValidation>
    <dataValidation type="list" allowBlank="1" showInputMessage="1" showErrorMessage="1" sqref="F9" xr:uid="{039D2FAA-E01C-46DF-A680-BF28B64CC5FC}">
      <formula1>INDIRECT($F$8)</formula1>
    </dataValidation>
    <dataValidation type="list" allowBlank="1" showInputMessage="1" showErrorMessage="1" sqref="F10:F11" xr:uid="{9962BE73-B989-44CA-A414-BFD12596DC83}">
      <formula1>INDIRECT($F$9)</formula1>
    </dataValidation>
  </dataValidations>
  <pageMargins left="0.7" right="0.7" top="0.78740157499999996" bottom="0.78740157499999996" header="0.3" footer="0.3"/>
  <pageSetup paperSize="9" scale="51" orientation="landscape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CACA-0007-4F30-BC14-855CB0E4E77F}">
  <sheetPr codeName="Tabelle3">
    <tabColor rgb="FF92D050"/>
  </sheetPr>
  <dimension ref="A1:P37"/>
  <sheetViews>
    <sheetView zoomScaleNormal="100" workbookViewId="0">
      <selection activeCell="D8" sqref="D8"/>
    </sheetView>
  </sheetViews>
  <sheetFormatPr baseColWidth="10" defaultRowHeight="14.4" x14ac:dyDescent="0.3"/>
  <cols>
    <col min="1" max="1" width="4" style="46" customWidth="1"/>
    <col min="2" max="2" width="4.5546875" style="35" customWidth="1"/>
    <col min="3" max="7" width="12.6640625" style="35" customWidth="1"/>
    <col min="8" max="8" width="1.6640625" style="35" customWidth="1"/>
    <col min="9" max="9" width="12.6640625" style="35" customWidth="1"/>
  </cols>
  <sheetData>
    <row r="1" spans="1:16" ht="15.75" customHeight="1" thickBot="1" x14ac:dyDescent="0.35">
      <c r="C1" s="101"/>
      <c r="D1" s="101"/>
      <c r="E1" s="101"/>
      <c r="F1" s="36"/>
      <c r="G1" s="196"/>
      <c r="H1" s="196"/>
      <c r="I1" s="197"/>
    </row>
    <row r="2" spans="1:16" ht="15.6" customHeight="1" x14ac:dyDescent="0.3">
      <c r="C2" s="207" t="s">
        <v>30</v>
      </c>
      <c r="D2" s="207"/>
      <c r="E2" s="207"/>
      <c r="F2" s="36"/>
      <c r="G2" s="198" t="str">
        <f>IF(Kollektenübersicht!F10="","",Kollektenübersicht!N5)</f>
        <v/>
      </c>
      <c r="H2" s="199"/>
      <c r="I2" s="200"/>
      <c r="J2" s="194" t="s">
        <v>64</v>
      </c>
      <c r="K2" s="194"/>
      <c r="L2" s="99"/>
    </row>
    <row r="3" spans="1:16" ht="15" thickBot="1" x14ac:dyDescent="0.35">
      <c r="C3" s="207"/>
      <c r="D3" s="207"/>
      <c r="E3" s="207"/>
      <c r="F3" s="36"/>
      <c r="G3" s="201"/>
      <c r="H3" s="202"/>
      <c r="I3" s="203"/>
      <c r="J3" s="194"/>
      <c r="K3" s="194"/>
    </row>
    <row r="4" spans="1:16" x14ac:dyDescent="0.3">
      <c r="C4" s="100"/>
      <c r="D4" s="100"/>
      <c r="E4" s="100"/>
      <c r="F4" s="100"/>
      <c r="G4" s="100"/>
      <c r="H4" s="100"/>
      <c r="I4" s="100"/>
    </row>
    <row r="5" spans="1:16" ht="21.6" x14ac:dyDescent="0.3">
      <c r="C5" s="37"/>
      <c r="D5" s="37"/>
      <c r="E5" s="37"/>
      <c r="G5" s="38"/>
      <c r="H5" s="38"/>
      <c r="I5" s="38"/>
    </row>
    <row r="6" spans="1:16" ht="25.8" x14ac:dyDescent="0.3">
      <c r="A6" s="71"/>
      <c r="B6" s="40" t="s">
        <v>31</v>
      </c>
      <c r="C6" s="39"/>
      <c r="D6" s="39"/>
      <c r="E6" s="39"/>
      <c r="F6" s="39"/>
      <c r="G6" s="41" t="s">
        <v>32</v>
      </c>
      <c r="H6" s="41"/>
      <c r="I6" s="42"/>
    </row>
    <row r="8" spans="1:16" x14ac:dyDescent="0.3">
      <c r="B8" s="58" t="s">
        <v>44</v>
      </c>
      <c r="D8" s="120">
        <v>1</v>
      </c>
      <c r="E8" s="59" t="s">
        <v>45</v>
      </c>
    </row>
    <row r="9" spans="1:16" ht="9" customHeight="1" x14ac:dyDescent="0.3">
      <c r="B9" s="58"/>
      <c r="D9" s="74"/>
      <c r="E9" s="59"/>
    </row>
    <row r="10" spans="1:16" x14ac:dyDescent="0.3">
      <c r="B10" s="58"/>
      <c r="C10" s="63" t="s">
        <v>46</v>
      </c>
      <c r="D10" s="74"/>
      <c r="E10" s="59"/>
      <c r="G10" s="63" t="s">
        <v>47</v>
      </c>
      <c r="H10" s="63"/>
    </row>
    <row r="11" spans="1:16" ht="15" customHeight="1" x14ac:dyDescent="0.3">
      <c r="B11" s="61">
        <v>1</v>
      </c>
      <c r="C11" s="121"/>
      <c r="D11" s="122"/>
      <c r="E11" s="122"/>
      <c r="F11" s="122"/>
      <c r="G11" s="123"/>
      <c r="H11" s="124"/>
      <c r="I11" s="125"/>
      <c r="J11" s="178" t="s">
        <v>1212</v>
      </c>
    </row>
    <row r="12" spans="1:16" x14ac:dyDescent="0.3">
      <c r="B12" s="61" t="str">
        <f>IF(D$8&gt;1,2,"")</f>
        <v/>
      </c>
      <c r="C12" s="125"/>
      <c r="D12" s="125"/>
      <c r="E12" s="125"/>
      <c r="F12" s="125"/>
      <c r="G12" s="125"/>
      <c r="H12" s="125"/>
      <c r="I12" s="125"/>
      <c r="J12" s="178" t="str">
        <f>IF($D$8&gt;1,"manuelle Eingabe erforderlich","")</f>
        <v/>
      </c>
    </row>
    <row r="13" spans="1:16" x14ac:dyDescent="0.3">
      <c r="B13" s="61" t="str">
        <f>IF(D$8&gt;2,3,"")</f>
        <v/>
      </c>
      <c r="C13" s="126"/>
      <c r="D13" s="126"/>
      <c r="E13" s="126"/>
      <c r="F13" s="126"/>
      <c r="G13" s="126"/>
      <c r="H13" s="126"/>
      <c r="I13" s="126"/>
      <c r="J13" s="178" t="str">
        <f>IF($D$8&gt;2,"manuelle Eingabe erforderlich","")</f>
        <v/>
      </c>
    </row>
    <row r="14" spans="1:16" x14ac:dyDescent="0.3">
      <c r="B14" s="61" t="str">
        <f>IF(D$8&gt;3,4,"")</f>
        <v/>
      </c>
      <c r="C14" s="126"/>
      <c r="D14" s="126"/>
      <c r="E14" s="126"/>
      <c r="F14" s="126"/>
      <c r="G14" s="126"/>
      <c r="H14" s="126"/>
      <c r="I14" s="126"/>
      <c r="J14" s="178" t="str">
        <f>IF($D$8&gt;3,"manuelle Eingabe erforderlich","")</f>
        <v/>
      </c>
    </row>
    <row r="15" spans="1:16" x14ac:dyDescent="0.3">
      <c r="B15" s="61" t="str">
        <f>IF(D$8&gt;4,5,"")</f>
        <v/>
      </c>
      <c r="C15" s="126"/>
      <c r="D15" s="126"/>
      <c r="E15" s="126"/>
      <c r="F15" s="126"/>
      <c r="G15" s="126"/>
      <c r="H15" s="126"/>
      <c r="I15" s="126"/>
      <c r="J15" s="178" t="str">
        <f>IF($D$8&gt;4,"manuelle Eingabe erforderlich","")</f>
        <v/>
      </c>
    </row>
    <row r="16" spans="1:16" x14ac:dyDescent="0.3">
      <c r="B16" s="62" t="str">
        <f>IF(D8=4,"Bestand Girokonten","")</f>
        <v/>
      </c>
      <c r="K16" s="75"/>
      <c r="L16" s="43"/>
      <c r="M16" s="60"/>
      <c r="N16" s="60"/>
      <c r="O16" s="44"/>
      <c r="P16" s="45"/>
    </row>
    <row r="17" spans="1:16" x14ac:dyDescent="0.3">
      <c r="A17" s="49" t="s">
        <v>33</v>
      </c>
      <c r="B17" s="72" t="s">
        <v>48</v>
      </c>
      <c r="K17" s="75"/>
      <c r="L17" s="43"/>
      <c r="M17" s="60"/>
      <c r="N17" s="60"/>
      <c r="O17" s="44"/>
      <c r="P17" s="45"/>
    </row>
    <row r="18" spans="1:16" x14ac:dyDescent="0.3">
      <c r="B18" s="73">
        <v>1</v>
      </c>
      <c r="C18" s="127" t="s">
        <v>34</v>
      </c>
      <c r="D18" s="128"/>
      <c r="E18" s="129"/>
      <c r="F18" s="129"/>
      <c r="G18" s="128" t="s">
        <v>49</v>
      </c>
      <c r="H18" s="128"/>
      <c r="I18" s="130"/>
      <c r="J18" s="178" t="s">
        <v>1212</v>
      </c>
      <c r="K18" s="75"/>
      <c r="L18" s="43"/>
      <c r="M18" s="60"/>
      <c r="N18" s="60"/>
      <c r="O18" s="44"/>
      <c r="P18" s="45"/>
    </row>
    <row r="19" spans="1:16" x14ac:dyDescent="0.3">
      <c r="B19" s="61" t="str">
        <f>IF(B12=2,2,"")</f>
        <v/>
      </c>
      <c r="C19" s="128" t="str">
        <f>IF(B19=2,"lt. Kontoauszug Nr. /vom","")</f>
        <v/>
      </c>
      <c r="D19" s="128"/>
      <c r="E19" s="128"/>
      <c r="F19" s="128"/>
      <c r="G19" s="128" t="str">
        <f>IF(B19=2,"Kontostand","")</f>
        <v/>
      </c>
      <c r="H19" s="128"/>
      <c r="I19" s="128"/>
      <c r="J19" s="178" t="str">
        <f>IF($D$8&gt;1,"manuelle Eingabe erforderlich","")</f>
        <v/>
      </c>
      <c r="K19" s="75"/>
      <c r="L19" s="43"/>
      <c r="M19" s="60"/>
      <c r="N19" s="60"/>
      <c r="O19" s="44"/>
      <c r="P19" s="45"/>
    </row>
    <row r="20" spans="1:16" x14ac:dyDescent="0.3">
      <c r="A20" s="49"/>
      <c r="B20" s="61" t="str">
        <f>IF(B13=3,3,"")</f>
        <v/>
      </c>
      <c r="C20" s="128" t="str">
        <f>IF(B20=3,"lt. Kontoauszug Nr. /vom","")</f>
        <v/>
      </c>
      <c r="D20" s="128"/>
      <c r="E20" s="128"/>
      <c r="F20" s="128"/>
      <c r="G20" s="128" t="str">
        <f>IF(B20=3,"Kontostand","")</f>
        <v/>
      </c>
      <c r="H20" s="128"/>
      <c r="I20" s="128"/>
      <c r="J20" s="178" t="str">
        <f>IF($D$8&gt;2,"manuelle Eingabe erforderlich","")</f>
        <v/>
      </c>
      <c r="K20" s="75"/>
      <c r="L20" s="43"/>
      <c r="M20" s="60"/>
      <c r="N20" s="60"/>
      <c r="O20" s="44"/>
      <c r="P20" s="45"/>
    </row>
    <row r="21" spans="1:16" x14ac:dyDescent="0.3">
      <c r="B21" s="61" t="str">
        <f>IF(B14=4,4,"")</f>
        <v/>
      </c>
      <c r="C21" s="128" t="str">
        <f>IF(B21=4,"lt. Kontoauszug Nr. /vom","")</f>
        <v/>
      </c>
      <c r="D21" s="128"/>
      <c r="E21" s="128"/>
      <c r="F21" s="128"/>
      <c r="G21" s="128" t="str">
        <f>IF(B21=4,"Kontostand","")</f>
        <v/>
      </c>
      <c r="H21" s="128"/>
      <c r="I21" s="128"/>
      <c r="J21" s="178" t="str">
        <f>IF($D$8&gt;3,"manuelle Eingabe erforderlich","")</f>
        <v/>
      </c>
      <c r="K21" s="75"/>
      <c r="L21" s="43"/>
      <c r="M21" s="60"/>
      <c r="N21" s="60"/>
      <c r="O21" s="44"/>
      <c r="P21" s="45"/>
    </row>
    <row r="22" spans="1:16" x14ac:dyDescent="0.3">
      <c r="B22" s="61" t="str">
        <f>IF(B15=5,5,"")</f>
        <v/>
      </c>
      <c r="C22" s="128" t="str">
        <f>IF(B22=5,"lt. Kontoauszug Nr. /vom","")</f>
        <v/>
      </c>
      <c r="D22" s="128"/>
      <c r="E22" s="128"/>
      <c r="F22" s="128"/>
      <c r="G22" s="128" t="str">
        <f>IF(B22=5,"Kontostand","")</f>
        <v/>
      </c>
      <c r="H22" s="128"/>
      <c r="I22" s="128"/>
      <c r="J22" s="178" t="str">
        <f>IF($D$8&gt;4,"manuelle Eingabe erforderlich","")</f>
        <v/>
      </c>
    </row>
    <row r="24" spans="1:16" x14ac:dyDescent="0.3">
      <c r="A24" s="49" t="s">
        <v>35</v>
      </c>
      <c r="B24" s="72" t="s">
        <v>36</v>
      </c>
      <c r="C24" s="70"/>
      <c r="D24" s="70"/>
      <c r="E24" s="66"/>
      <c r="F24" s="70"/>
      <c r="G24" s="70"/>
      <c r="H24" s="70"/>
      <c r="I24" s="130"/>
      <c r="J24" s="178" t="s">
        <v>1212</v>
      </c>
    </row>
    <row r="25" spans="1:16" ht="14.4" customHeight="1" x14ac:dyDescent="0.3">
      <c r="B25" s="69"/>
      <c r="C25" s="70"/>
      <c r="D25" s="70"/>
      <c r="E25" s="66"/>
      <c r="F25" s="70"/>
      <c r="G25" s="70"/>
      <c r="H25" s="70"/>
      <c r="I25" s="64"/>
    </row>
    <row r="26" spans="1:16" ht="14.4" customHeight="1" x14ac:dyDescent="0.3">
      <c r="A26" s="49" t="s">
        <v>37</v>
      </c>
      <c r="B26" s="72" t="s">
        <v>50</v>
      </c>
      <c r="C26" s="70"/>
      <c r="D26" s="70"/>
      <c r="E26" s="66"/>
      <c r="F26" s="70"/>
      <c r="G26" s="70"/>
      <c r="H26" s="70"/>
      <c r="I26" s="108">
        <f>IF(ISBLANK(Kollektenbons!F6),"",Kollektenbons!F6)</f>
        <v>0</v>
      </c>
      <c r="J26" s="178" t="s">
        <v>73</v>
      </c>
    </row>
    <row r="27" spans="1:16" ht="16.2" customHeight="1" x14ac:dyDescent="0.3">
      <c r="B27" s="69"/>
      <c r="C27" s="70"/>
      <c r="D27" s="70"/>
      <c r="E27" s="66"/>
      <c r="F27" s="70"/>
      <c r="G27" s="70"/>
      <c r="H27" s="70"/>
      <c r="I27" s="64"/>
    </row>
    <row r="28" spans="1:16" ht="16.2" customHeight="1" x14ac:dyDescent="0.3">
      <c r="A28" s="49" t="s">
        <v>40</v>
      </c>
      <c r="B28" s="72" t="s">
        <v>38</v>
      </c>
      <c r="C28" s="46"/>
      <c r="E28" s="205" t="str">
        <f>IF(D8=1,"1. Bestand Girokonto","1. Bestand Girokonten")</f>
        <v>1. Bestand Girokonto</v>
      </c>
      <c r="F28" s="205"/>
      <c r="G28" s="205"/>
      <c r="H28" s="205"/>
      <c r="I28" s="48">
        <f>SUM(I18:I22)</f>
        <v>0</v>
      </c>
    </row>
    <row r="29" spans="1:16" ht="16.2" customHeight="1" x14ac:dyDescent="0.3">
      <c r="B29" s="66"/>
      <c r="C29" s="46"/>
      <c r="D29" s="76"/>
      <c r="E29" s="205" t="s">
        <v>52</v>
      </c>
      <c r="F29" s="205"/>
      <c r="G29" s="205"/>
      <c r="H29" s="205"/>
      <c r="I29" s="48">
        <f>I24</f>
        <v>0</v>
      </c>
    </row>
    <row r="30" spans="1:16" ht="16.2" customHeight="1" x14ac:dyDescent="0.3">
      <c r="B30" s="66"/>
      <c r="C30" s="46"/>
      <c r="D30" s="76"/>
      <c r="E30" s="206" t="s">
        <v>53</v>
      </c>
      <c r="F30" s="206"/>
      <c r="G30" s="206"/>
      <c r="H30" s="206"/>
      <c r="I30" s="48">
        <f>I26</f>
        <v>0</v>
      </c>
    </row>
    <row r="31" spans="1:16" ht="16.2" customHeight="1" x14ac:dyDescent="0.3">
      <c r="B31" s="66"/>
      <c r="C31" s="46"/>
      <c r="D31" s="76"/>
      <c r="E31" s="65"/>
      <c r="F31" s="66"/>
      <c r="G31" s="47"/>
      <c r="H31" s="47"/>
      <c r="I31" s="48"/>
    </row>
    <row r="32" spans="1:16" ht="15" thickBot="1" x14ac:dyDescent="0.35">
      <c r="B32" s="67"/>
      <c r="C32" s="67"/>
      <c r="D32" s="50"/>
      <c r="E32" s="50"/>
      <c r="F32" s="204" t="s">
        <v>39</v>
      </c>
      <c r="G32" s="204"/>
      <c r="H32" s="79"/>
      <c r="I32" s="68">
        <f>SUM(I28:I29)</f>
        <v>0</v>
      </c>
    </row>
    <row r="33" spans="1:9" ht="15" thickTop="1" x14ac:dyDescent="0.3">
      <c r="B33" s="77"/>
      <c r="C33" s="77"/>
      <c r="D33" s="77"/>
      <c r="E33" s="77"/>
      <c r="F33" s="77"/>
      <c r="G33" s="77"/>
      <c r="H33" s="77"/>
      <c r="I33" s="77"/>
    </row>
    <row r="34" spans="1:9" x14ac:dyDescent="0.3">
      <c r="A34" s="49" t="s">
        <v>51</v>
      </c>
      <c r="B34" s="78" t="s">
        <v>41</v>
      </c>
      <c r="C34" s="70"/>
      <c r="D34" s="70"/>
      <c r="E34" s="66"/>
      <c r="F34" s="70"/>
      <c r="G34" s="70"/>
      <c r="H34" s="70"/>
      <c r="I34" s="70"/>
    </row>
    <row r="35" spans="1:9" x14ac:dyDescent="0.3">
      <c r="A35" s="50"/>
      <c r="B35" s="46"/>
      <c r="C35" s="51"/>
      <c r="D35" s="51"/>
      <c r="E35" s="51"/>
      <c r="F35" s="52"/>
      <c r="G35" s="51"/>
      <c r="H35" s="51"/>
      <c r="I35" s="53"/>
    </row>
    <row r="36" spans="1:9" x14ac:dyDescent="0.3">
      <c r="B36" s="54"/>
      <c r="C36" s="54"/>
      <c r="D36" s="54"/>
      <c r="E36" s="55"/>
      <c r="F36" s="56"/>
      <c r="G36" s="56"/>
      <c r="H36" s="80"/>
      <c r="I36" s="55"/>
    </row>
    <row r="37" spans="1:9" x14ac:dyDescent="0.3">
      <c r="B37" s="195" t="s">
        <v>42</v>
      </c>
      <c r="C37" s="195"/>
      <c r="D37" s="195"/>
      <c r="E37" s="57"/>
      <c r="F37" s="195" t="s">
        <v>43</v>
      </c>
      <c r="G37" s="195"/>
      <c r="H37" s="195"/>
      <c r="I37" s="195"/>
    </row>
  </sheetData>
  <sheetProtection algorithmName="SHA-512" hashValue="WxaQ/dfJ9XGQmwfKmIZ0gyaaGFbPMlTFDi8RS2Wgc/23CsyyKdBoykqu8+WtDIDb1j78AuqZWGsJlifIPp3ZWA==" saltValue="jqXLfRq/WAMq6AMGp/i9Qw==" spinCount="100000" sheet="1" selectLockedCells="1"/>
  <mergeCells count="10">
    <mergeCell ref="J2:K3"/>
    <mergeCell ref="B37:D37"/>
    <mergeCell ref="F37:I37"/>
    <mergeCell ref="G1:I1"/>
    <mergeCell ref="G2:I3"/>
    <mergeCell ref="F32:G32"/>
    <mergeCell ref="E28:H28"/>
    <mergeCell ref="E29:H29"/>
    <mergeCell ref="E30:H30"/>
    <mergeCell ref="C2:E3"/>
  </mergeCells>
  <conditionalFormatting sqref="C11">
    <cfRule type="expression" dxfId="23" priority="18">
      <formula>D8&lt;6</formula>
    </cfRule>
  </conditionalFormatting>
  <conditionalFormatting sqref="D11">
    <cfRule type="expression" dxfId="22" priority="17">
      <formula>$D$8&lt;6</formula>
    </cfRule>
  </conditionalFormatting>
  <conditionalFormatting sqref="E11">
    <cfRule type="expression" dxfId="21" priority="16">
      <formula>$D$8&lt;6</formula>
    </cfRule>
  </conditionalFormatting>
  <conditionalFormatting sqref="F11">
    <cfRule type="expression" dxfId="20" priority="13">
      <formula>$D$8&lt;6</formula>
    </cfRule>
  </conditionalFormatting>
  <conditionalFormatting sqref="I11">
    <cfRule type="expression" dxfId="19" priority="10">
      <formula>$D$8&lt;6</formula>
    </cfRule>
  </conditionalFormatting>
  <conditionalFormatting sqref="C12:C15">
    <cfRule type="expression" dxfId="18" priority="9">
      <formula>$D$8&gt;$B11</formula>
    </cfRule>
  </conditionalFormatting>
  <conditionalFormatting sqref="D12:E15 G12:H15">
    <cfRule type="expression" dxfId="17" priority="8">
      <formula>$D$8&gt;$B11</formula>
    </cfRule>
  </conditionalFormatting>
  <conditionalFormatting sqref="F12:F15 I11:I15">
    <cfRule type="expression" dxfId="16" priority="7">
      <formula>$D$8&gt;$B10</formula>
    </cfRule>
  </conditionalFormatting>
  <conditionalFormatting sqref="E19:F22">
    <cfRule type="expression" dxfId="15" priority="3">
      <formula>$B19&lt;&gt;""</formula>
    </cfRule>
  </conditionalFormatting>
  <conditionalFormatting sqref="I19:I22">
    <cfRule type="expression" dxfId="14" priority="2">
      <formula>$B19&lt;&gt;""</formula>
    </cfRule>
  </conditionalFormatting>
  <conditionalFormatting sqref="G11:H11">
    <cfRule type="expression" dxfId="13" priority="1">
      <formula>$B$11=1</formula>
    </cfRule>
  </conditionalFormatting>
  <dataValidations count="1">
    <dataValidation type="list" allowBlank="1" showInputMessage="1" showErrorMessage="1" sqref="D8" xr:uid="{1D52A0D3-036C-4D0C-BCDD-9653AC0F168F}">
      <formula1>"1,2,3,4,5"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C19:G2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AEB4-5C6C-429C-89D8-B62125C9AC36}">
  <sheetPr codeName="Tabelle4">
    <tabColor rgb="FF92D050"/>
  </sheetPr>
  <dimension ref="A1:O516"/>
  <sheetViews>
    <sheetView topLeftCell="C1" workbookViewId="0">
      <selection activeCell="F5" sqref="F5"/>
    </sheetView>
  </sheetViews>
  <sheetFormatPr baseColWidth="10" defaultRowHeight="14.4" x14ac:dyDescent="0.3"/>
  <cols>
    <col min="1" max="2" width="11.44140625" hidden="1" customWidth="1"/>
    <col min="3" max="3" width="19.88671875" style="128" customWidth="1"/>
    <col min="4" max="4" width="9.88671875" hidden="1" customWidth="1"/>
    <col min="5" max="5" width="3" customWidth="1"/>
    <col min="6" max="6" width="8.44140625" hidden="1" customWidth="1"/>
    <col min="7" max="7" width="32.33203125" style="128" customWidth="1"/>
    <col min="8" max="8" width="9.88671875" hidden="1" customWidth="1"/>
    <col min="9" max="9" width="3" customWidth="1"/>
    <col min="10" max="10" width="8.44140625" hidden="1" customWidth="1"/>
    <col min="11" max="11" width="23" style="128" customWidth="1"/>
    <col min="12" max="12" width="11.44140625" hidden="1" customWidth="1"/>
    <col min="13" max="13" width="11.44140625" customWidth="1"/>
  </cols>
  <sheetData>
    <row r="1" spans="1:15" x14ac:dyDescent="0.3">
      <c r="C1" s="128" t="s">
        <v>4</v>
      </c>
      <c r="D1" t="s">
        <v>19</v>
      </c>
      <c r="G1" s="128" t="s">
        <v>107</v>
      </c>
      <c r="H1" t="s">
        <v>19</v>
      </c>
      <c r="K1" s="128" t="s">
        <v>18</v>
      </c>
      <c r="L1" s="21"/>
      <c r="N1" s="23" t="s">
        <v>113</v>
      </c>
    </row>
    <row r="2" spans="1:15" x14ac:dyDescent="0.3">
      <c r="A2">
        <v>1</v>
      </c>
      <c r="D2" s="27">
        <f>SUMIFS(Kollektenübersicht!H:H,Kollektenübersicht!F:F,#REF!)+SUMIFS(Kollektenübersicht!J:J,Kollektenübersicht!F:F,#REF!)+SUMIFS(Anfangsbestände!F:F,Anfangsbestände!C:C,#REF!)</f>
        <v>0</v>
      </c>
      <c r="F2" t="str">
        <f>IF(H2=0,"",3000+A2)</f>
        <v/>
      </c>
      <c r="H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" t="str">
        <f>IF(L2=0,"",1000+A2)</f>
        <v/>
      </c>
      <c r="L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N2" t="s">
        <v>114</v>
      </c>
    </row>
    <row r="3" spans="1:15" x14ac:dyDescent="0.3">
      <c r="A3">
        <v>2</v>
      </c>
      <c r="D3" s="27">
        <f>SUMIFS(Kollektenübersicht!H:H,Kollektenübersicht!F:F,#REF!)+SUMIFS(Kollektenübersicht!J:J,Kollektenübersicht!F:F,#REF!)+SUMIFS(Anfangsbestände!F:F,Anfangsbestände!C:C,#REF!)</f>
        <v>0</v>
      </c>
      <c r="F3" t="str">
        <f t="shared" ref="F3:F66" si="0">IF(H3=0,"",3000+A3)</f>
        <v/>
      </c>
      <c r="H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" t="str">
        <f t="shared" ref="J3:J66" si="1">IF(L3=0,"",1000+A3)</f>
        <v/>
      </c>
      <c r="L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N3" t="s">
        <v>115</v>
      </c>
    </row>
    <row r="4" spans="1:15" x14ac:dyDescent="0.3">
      <c r="A4">
        <v>3</v>
      </c>
      <c r="D4" s="27">
        <f>SUMIFS(Kollektenübersicht!H:H,Kollektenübersicht!F:F,#REF!)+SUMIFS(Kollektenübersicht!J:J,Kollektenübersicht!F:F,#REF!)+SUMIFS(Anfangsbestände!F:F,Anfangsbestände!C:C,#REF!)</f>
        <v>0</v>
      </c>
      <c r="F4" t="str">
        <f t="shared" si="0"/>
        <v/>
      </c>
      <c r="H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" t="str">
        <f t="shared" si="1"/>
        <v/>
      </c>
      <c r="L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4" t="s">
        <v>109</v>
      </c>
    </row>
    <row r="5" spans="1:15" x14ac:dyDescent="0.3">
      <c r="A5">
        <v>4</v>
      </c>
      <c r="D5" s="27">
        <f>SUMIFS(Kollektenübersicht!H:H,Kollektenübersicht!F:F,#REF!)+SUMIFS(Kollektenübersicht!J:J,Kollektenübersicht!F:F,#REF!)+SUMIFS(Anfangsbestände!F:F,Anfangsbestände!C:C,#REF!)</f>
        <v>0</v>
      </c>
      <c r="F5" t="str">
        <f t="shared" si="0"/>
        <v/>
      </c>
      <c r="H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" t="str">
        <f t="shared" si="1"/>
        <v/>
      </c>
      <c r="L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5" t="s">
        <v>110</v>
      </c>
    </row>
    <row r="6" spans="1:15" x14ac:dyDescent="0.3">
      <c r="A6">
        <v>5</v>
      </c>
      <c r="D6" s="27">
        <f>SUMIFS(Kollektenübersicht!H:H,Kollektenübersicht!F:F,#REF!)+SUMIFS(Kollektenübersicht!J:J,Kollektenübersicht!F:F,#REF!)+SUMIFS(Anfangsbestände!F:F,Anfangsbestände!C:C,#REF!)</f>
        <v>0</v>
      </c>
      <c r="F6" t="str">
        <f t="shared" si="0"/>
        <v/>
      </c>
      <c r="H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" t="str">
        <f t="shared" si="1"/>
        <v/>
      </c>
      <c r="L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6" t="s">
        <v>111</v>
      </c>
    </row>
    <row r="7" spans="1:15" x14ac:dyDescent="0.3">
      <c r="A7">
        <v>6</v>
      </c>
      <c r="D7" s="27">
        <f>SUMIFS(Kollektenübersicht!H:H,Kollektenübersicht!F:F,#REF!)+SUMIFS(Kollektenübersicht!J:J,Kollektenübersicht!F:F,#REF!)+SUMIFS(Anfangsbestände!F:F,Anfangsbestände!C:C,#REF!)</f>
        <v>0</v>
      </c>
      <c r="F7" t="str">
        <f t="shared" si="0"/>
        <v/>
      </c>
      <c r="H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" t="str">
        <f t="shared" si="1"/>
        <v/>
      </c>
      <c r="L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7" t="s">
        <v>112</v>
      </c>
    </row>
    <row r="8" spans="1:15" x14ac:dyDescent="0.3">
      <c r="A8">
        <v>7</v>
      </c>
      <c r="D8" s="27">
        <f>SUMIFS(Kollektenübersicht!H:H,Kollektenübersicht!F:F,#REF!)+SUMIFS(Kollektenübersicht!J:J,Kollektenübersicht!F:F,#REF!)+SUMIFS(Anfangsbestände!F:F,Anfangsbestände!C:C,#REF!)</f>
        <v>0</v>
      </c>
      <c r="F8" t="str">
        <f t="shared" si="0"/>
        <v/>
      </c>
      <c r="H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" t="str">
        <f t="shared" si="1"/>
        <v/>
      </c>
      <c r="L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" spans="1:15" x14ac:dyDescent="0.3">
      <c r="A9">
        <v>8</v>
      </c>
      <c r="D9" s="27">
        <f>SUMIFS(Kollektenübersicht!H:H,Kollektenübersicht!F:F,#REF!)+SUMIFS(Kollektenübersicht!J:J,Kollektenübersicht!F:F,#REF!)+SUMIFS(Anfangsbestände!F:F,Anfangsbestände!C:C,#REF!)</f>
        <v>0</v>
      </c>
      <c r="F9" t="str">
        <f t="shared" si="0"/>
        <v/>
      </c>
      <c r="H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" t="str">
        <f t="shared" si="1"/>
        <v/>
      </c>
      <c r="L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" spans="1:15" x14ac:dyDescent="0.3">
      <c r="A10">
        <v>9</v>
      </c>
      <c r="D10" s="27">
        <f>SUMIFS(Kollektenübersicht!H:H,Kollektenübersicht!F:F,#REF!)+SUMIFS(Kollektenübersicht!J:J,Kollektenübersicht!F:F,#REF!)+SUMIFS(Anfangsbestände!F:F,Anfangsbestände!C:C,#REF!)</f>
        <v>0</v>
      </c>
      <c r="F10" t="str">
        <f t="shared" si="0"/>
        <v/>
      </c>
      <c r="H1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" t="str">
        <f t="shared" si="1"/>
        <v/>
      </c>
      <c r="L1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N10" t="s">
        <v>116</v>
      </c>
    </row>
    <row r="11" spans="1:15" x14ac:dyDescent="0.3">
      <c r="A11">
        <v>10</v>
      </c>
      <c r="D11" s="27">
        <f>SUMIFS(Kollektenübersicht!H:H,Kollektenübersicht!F:F,#REF!)+SUMIFS(Kollektenübersicht!J:J,Kollektenübersicht!F:F,#REF!)+SUMIFS(Anfangsbestände!F:F,Anfangsbestände!C:C,#REF!)</f>
        <v>0</v>
      </c>
      <c r="F11" t="str">
        <f t="shared" si="0"/>
        <v/>
      </c>
      <c r="H1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" t="str">
        <f t="shared" si="1"/>
        <v/>
      </c>
      <c r="L1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" spans="1:15" x14ac:dyDescent="0.3">
      <c r="A12">
        <v>11</v>
      </c>
      <c r="D12" s="27">
        <f>SUMIFS(Kollektenübersicht!H:H,Kollektenübersicht!F:F,#REF!)+SUMIFS(Kollektenübersicht!J:J,Kollektenübersicht!F:F,#REF!)+SUMIFS(Anfangsbestände!F:F,Anfangsbestände!C:C,#REF!)</f>
        <v>0</v>
      </c>
      <c r="F12" t="str">
        <f t="shared" si="0"/>
        <v/>
      </c>
      <c r="H1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" t="str">
        <f t="shared" si="1"/>
        <v/>
      </c>
      <c r="L1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" spans="1:15" x14ac:dyDescent="0.3">
      <c r="A13">
        <v>12</v>
      </c>
      <c r="D13" s="27">
        <f>SUMIFS(Kollektenübersicht!H:H,Kollektenübersicht!F:F,#REF!)+SUMIFS(Kollektenübersicht!J:J,Kollektenübersicht!F:F,#REF!)+SUMIFS(Anfangsbestände!F:F,Anfangsbestände!C:C,#REF!)</f>
        <v>0</v>
      </c>
      <c r="F13" t="str">
        <f t="shared" si="0"/>
        <v/>
      </c>
      <c r="H1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" t="str">
        <f t="shared" si="1"/>
        <v/>
      </c>
      <c r="L1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" spans="1:15" x14ac:dyDescent="0.3">
      <c r="A14">
        <v>13</v>
      </c>
      <c r="D14" s="27">
        <f>SUMIFS(Kollektenübersicht!H:H,Kollektenübersicht!F:F,#REF!)+SUMIFS(Kollektenübersicht!J:J,Kollektenübersicht!F:F,#REF!)+SUMIFS(Anfangsbestände!F:F,Anfangsbestände!C:C,#REF!)</f>
        <v>0</v>
      </c>
      <c r="F14" t="str">
        <f t="shared" si="0"/>
        <v/>
      </c>
      <c r="H1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" t="str">
        <f t="shared" si="1"/>
        <v/>
      </c>
      <c r="L1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5" spans="1:15" x14ac:dyDescent="0.3">
      <c r="A15">
        <v>14</v>
      </c>
      <c r="D15" s="27">
        <f>SUMIFS(Kollektenübersicht!H:H,Kollektenübersicht!F:F,#REF!)+SUMIFS(Kollektenübersicht!J:J,Kollektenübersicht!F:F,#REF!)+SUMIFS(Anfangsbestände!F:F,Anfangsbestände!C:C,#REF!)</f>
        <v>0</v>
      </c>
      <c r="F15" t="str">
        <f t="shared" si="0"/>
        <v/>
      </c>
      <c r="H1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5" t="str">
        <f t="shared" si="1"/>
        <v/>
      </c>
      <c r="L1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6" spans="1:15" x14ac:dyDescent="0.3">
      <c r="A16">
        <v>15</v>
      </c>
      <c r="D16" s="27">
        <f>SUMIFS(Kollektenübersicht!H:H,Kollektenübersicht!F:F,#REF!)+SUMIFS(Kollektenübersicht!J:J,Kollektenübersicht!F:F,#REF!)+SUMIFS(Anfangsbestände!F:F,Anfangsbestände!C:C,#REF!)</f>
        <v>0</v>
      </c>
      <c r="F16" t="str">
        <f t="shared" si="0"/>
        <v/>
      </c>
      <c r="H1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6" t="str">
        <f t="shared" si="1"/>
        <v/>
      </c>
      <c r="L1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7" spans="1:12" x14ac:dyDescent="0.3">
      <c r="A17">
        <v>16</v>
      </c>
      <c r="D17" s="27">
        <f>SUMIFS(Kollektenübersicht!H:H,Kollektenübersicht!F:F,#REF!)+SUMIFS(Kollektenübersicht!J:J,Kollektenübersicht!F:F,#REF!)+SUMIFS(Anfangsbestände!F:F,Anfangsbestände!C:C,#REF!)</f>
        <v>0</v>
      </c>
      <c r="F17" t="str">
        <f t="shared" si="0"/>
        <v/>
      </c>
      <c r="H1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7" t="str">
        <f t="shared" si="1"/>
        <v/>
      </c>
      <c r="L1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8" spans="1:12" x14ac:dyDescent="0.3">
      <c r="A18">
        <v>17</v>
      </c>
      <c r="D18" s="27">
        <f>SUMIFS(Kollektenübersicht!H:H,Kollektenübersicht!F:F,#REF!)+SUMIFS(Kollektenübersicht!J:J,Kollektenübersicht!F:F,#REF!)+SUMIFS(Anfangsbestände!F:F,Anfangsbestände!C:C,#REF!)</f>
        <v>0</v>
      </c>
      <c r="F18" t="str">
        <f t="shared" si="0"/>
        <v/>
      </c>
      <c r="H1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8" t="str">
        <f t="shared" si="1"/>
        <v/>
      </c>
      <c r="L1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9" spans="1:12" x14ac:dyDescent="0.3">
      <c r="A19">
        <v>18</v>
      </c>
      <c r="D19" s="27">
        <f>SUMIFS(Kollektenübersicht!H:H,Kollektenübersicht!F:F,#REF!)+SUMIFS(Kollektenübersicht!J:J,Kollektenübersicht!F:F,#REF!)+SUMIFS(Anfangsbestände!F:F,Anfangsbestände!C:C,#REF!)</f>
        <v>0</v>
      </c>
      <c r="F19" t="str">
        <f t="shared" si="0"/>
        <v/>
      </c>
      <c r="H1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9" t="str">
        <f t="shared" si="1"/>
        <v/>
      </c>
      <c r="L1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0" spans="1:12" x14ac:dyDescent="0.3">
      <c r="A20">
        <v>19</v>
      </c>
      <c r="D20" s="27">
        <f>SUMIFS(Kollektenübersicht!H:H,Kollektenübersicht!F:F,#REF!)+SUMIFS(Kollektenübersicht!J:J,Kollektenübersicht!F:F,#REF!)+SUMIFS(Anfangsbestände!F:F,Anfangsbestände!C:C,#REF!)</f>
        <v>0</v>
      </c>
      <c r="F20" t="str">
        <f t="shared" si="0"/>
        <v/>
      </c>
      <c r="H2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0" t="str">
        <f t="shared" si="1"/>
        <v/>
      </c>
      <c r="L2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1" spans="1:12" x14ac:dyDescent="0.3">
      <c r="A21">
        <v>20</v>
      </c>
      <c r="D21" s="27">
        <f>SUMIFS(Kollektenübersicht!H:H,Kollektenübersicht!F:F,#REF!)+SUMIFS(Kollektenübersicht!J:J,Kollektenübersicht!F:F,#REF!)+SUMIFS(Anfangsbestände!F:F,Anfangsbestände!C:C,#REF!)</f>
        <v>0</v>
      </c>
      <c r="F21" t="str">
        <f t="shared" si="0"/>
        <v/>
      </c>
      <c r="H2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1" t="str">
        <f t="shared" si="1"/>
        <v/>
      </c>
      <c r="L2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2" spans="1:12" x14ac:dyDescent="0.3">
      <c r="A22">
        <v>21</v>
      </c>
      <c r="D22" s="27">
        <f>SUMIFS(Kollektenübersicht!H:H,Kollektenübersicht!F:F,#REF!)+SUMIFS(Kollektenübersicht!J:J,Kollektenübersicht!F:F,#REF!)+SUMIFS(Anfangsbestände!F:F,Anfangsbestände!C:C,#REF!)</f>
        <v>0</v>
      </c>
      <c r="F22" t="str">
        <f t="shared" si="0"/>
        <v/>
      </c>
      <c r="H2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2" t="str">
        <f t="shared" si="1"/>
        <v/>
      </c>
      <c r="L2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3" spans="1:12" x14ac:dyDescent="0.3">
      <c r="A23">
        <v>22</v>
      </c>
      <c r="D23" s="27">
        <f>SUMIFS(Kollektenübersicht!H:H,Kollektenübersicht!F:F,#REF!)+SUMIFS(Kollektenübersicht!J:J,Kollektenübersicht!F:F,#REF!)+SUMIFS(Anfangsbestände!F:F,Anfangsbestände!C:C,#REF!)</f>
        <v>0</v>
      </c>
      <c r="F23" t="str">
        <f t="shared" si="0"/>
        <v/>
      </c>
      <c r="H2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3" t="str">
        <f t="shared" si="1"/>
        <v/>
      </c>
      <c r="L2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4" spans="1:12" x14ac:dyDescent="0.3">
      <c r="A24">
        <v>23</v>
      </c>
      <c r="D24" s="27">
        <f>SUMIFS(Kollektenübersicht!H:H,Kollektenübersicht!F:F,#REF!)+SUMIFS(Kollektenübersicht!J:J,Kollektenübersicht!F:F,#REF!)+SUMIFS(Anfangsbestände!F:F,Anfangsbestände!C:C,#REF!)</f>
        <v>0</v>
      </c>
      <c r="F24" t="str">
        <f t="shared" si="0"/>
        <v/>
      </c>
      <c r="H2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4" t="str">
        <f t="shared" si="1"/>
        <v/>
      </c>
      <c r="L2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5" spans="1:12" x14ac:dyDescent="0.3">
      <c r="A25">
        <v>24</v>
      </c>
      <c r="D25" s="27">
        <f>SUMIFS(Kollektenübersicht!H:H,Kollektenübersicht!F:F,#REF!)+SUMIFS(Kollektenübersicht!J:J,Kollektenübersicht!F:F,#REF!)+SUMIFS(Anfangsbestände!F:F,Anfangsbestände!C:C,#REF!)</f>
        <v>0</v>
      </c>
      <c r="F25" t="str">
        <f t="shared" si="0"/>
        <v/>
      </c>
      <c r="H2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5" t="str">
        <f t="shared" si="1"/>
        <v/>
      </c>
      <c r="L2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6" spans="1:12" x14ac:dyDescent="0.3">
      <c r="A26">
        <v>25</v>
      </c>
      <c r="D26" s="27">
        <f>SUMIFS(Kollektenübersicht!H:H,Kollektenübersicht!F:F,#REF!)+SUMIFS(Kollektenübersicht!J:J,Kollektenübersicht!F:F,#REF!)+SUMIFS(Anfangsbestände!F:F,Anfangsbestände!C:C,#REF!)</f>
        <v>0</v>
      </c>
      <c r="F26" t="str">
        <f t="shared" si="0"/>
        <v/>
      </c>
      <c r="H2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6" t="str">
        <f t="shared" si="1"/>
        <v/>
      </c>
      <c r="L2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7" spans="1:12" x14ac:dyDescent="0.3">
      <c r="A27">
        <v>26</v>
      </c>
      <c r="D27" s="27">
        <f>SUMIFS(Kollektenübersicht!H:H,Kollektenübersicht!F:F,#REF!)+SUMIFS(Kollektenübersicht!J:J,Kollektenübersicht!F:F,#REF!)+SUMIFS(Anfangsbestände!F:F,Anfangsbestände!C:C,#REF!)</f>
        <v>0</v>
      </c>
      <c r="F27" t="str">
        <f t="shared" si="0"/>
        <v/>
      </c>
      <c r="H2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7" t="str">
        <f t="shared" si="1"/>
        <v/>
      </c>
      <c r="L2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8" spans="1:12" x14ac:dyDescent="0.3">
      <c r="A28">
        <v>27</v>
      </c>
      <c r="D28" s="27">
        <f>SUMIFS(Kollektenübersicht!H:H,Kollektenübersicht!F:F,#REF!)+SUMIFS(Kollektenübersicht!J:J,Kollektenübersicht!F:F,#REF!)+SUMIFS(Anfangsbestände!F:F,Anfangsbestände!C:C,#REF!)</f>
        <v>0</v>
      </c>
      <c r="F28" t="str">
        <f t="shared" si="0"/>
        <v/>
      </c>
      <c r="H2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8" t="str">
        <f t="shared" si="1"/>
        <v/>
      </c>
      <c r="L2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9" spans="1:12" x14ac:dyDescent="0.3">
      <c r="A29">
        <v>28</v>
      </c>
      <c r="D29" s="27">
        <f>SUMIFS(Kollektenübersicht!H:H,Kollektenübersicht!F:F,#REF!)+SUMIFS(Kollektenübersicht!J:J,Kollektenübersicht!F:F,#REF!)+SUMIFS(Anfangsbestände!F:F,Anfangsbestände!C:C,#REF!)</f>
        <v>0</v>
      </c>
      <c r="F29" t="str">
        <f t="shared" si="0"/>
        <v/>
      </c>
      <c r="H2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9" t="str">
        <f t="shared" si="1"/>
        <v/>
      </c>
      <c r="L2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0" spans="1:12" x14ac:dyDescent="0.3">
      <c r="A30">
        <v>29</v>
      </c>
      <c r="D30" s="27">
        <f>SUMIFS(Kollektenübersicht!H:H,Kollektenübersicht!F:F,#REF!)+SUMIFS(Kollektenübersicht!J:J,Kollektenübersicht!F:F,#REF!)+SUMIFS(Anfangsbestände!F:F,Anfangsbestände!C:C,#REF!)</f>
        <v>0</v>
      </c>
      <c r="F30" t="str">
        <f t="shared" si="0"/>
        <v/>
      </c>
      <c r="H3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0" t="str">
        <f t="shared" si="1"/>
        <v/>
      </c>
      <c r="L3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1" spans="1:12" x14ac:dyDescent="0.3">
      <c r="A31">
        <v>30</v>
      </c>
      <c r="D31" s="27">
        <f>SUMIFS(Kollektenübersicht!H:H,Kollektenübersicht!F:F,#REF!)+SUMIFS(Kollektenübersicht!J:J,Kollektenübersicht!F:F,#REF!)+SUMIFS(Anfangsbestände!F:F,Anfangsbestände!C:C,#REF!)</f>
        <v>0</v>
      </c>
      <c r="F31" t="str">
        <f t="shared" si="0"/>
        <v/>
      </c>
      <c r="H3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1" t="str">
        <f t="shared" si="1"/>
        <v/>
      </c>
      <c r="L3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2" spans="1:12" x14ac:dyDescent="0.3">
      <c r="A32">
        <v>31</v>
      </c>
      <c r="D32" s="27">
        <f>SUMIFS(Kollektenübersicht!H:H,Kollektenübersicht!F:F,#REF!)+SUMIFS(Kollektenübersicht!J:J,Kollektenübersicht!F:F,#REF!)+SUMIFS(Anfangsbestände!F:F,Anfangsbestände!C:C,#REF!)</f>
        <v>0</v>
      </c>
      <c r="F32" t="str">
        <f t="shared" si="0"/>
        <v/>
      </c>
      <c r="H3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2" t="str">
        <f t="shared" si="1"/>
        <v/>
      </c>
      <c r="L3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3" spans="1:12" x14ac:dyDescent="0.3">
      <c r="A33">
        <v>32</v>
      </c>
      <c r="D33" s="27">
        <f>SUMIFS(Kollektenübersicht!H:H,Kollektenübersicht!F:F,#REF!)+SUMIFS(Kollektenübersicht!J:J,Kollektenübersicht!F:F,#REF!)+SUMIFS(Anfangsbestände!F:F,Anfangsbestände!C:C,#REF!)</f>
        <v>0</v>
      </c>
      <c r="F33" t="str">
        <f t="shared" si="0"/>
        <v/>
      </c>
      <c r="H3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3" t="str">
        <f t="shared" si="1"/>
        <v/>
      </c>
      <c r="L3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4" spans="1:12" x14ac:dyDescent="0.3">
      <c r="A34">
        <v>33</v>
      </c>
      <c r="D34" s="27">
        <f>SUMIFS(Kollektenübersicht!H:H,Kollektenübersicht!F:F,#REF!)+SUMIFS(Kollektenübersicht!J:J,Kollektenübersicht!F:F,#REF!)+SUMIFS(Anfangsbestände!F:F,Anfangsbestände!C:C,#REF!)</f>
        <v>0</v>
      </c>
      <c r="F34" t="str">
        <f t="shared" si="0"/>
        <v/>
      </c>
      <c r="H3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4" t="str">
        <f t="shared" si="1"/>
        <v/>
      </c>
      <c r="L3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5" spans="1:12" x14ac:dyDescent="0.3">
      <c r="A35">
        <v>34</v>
      </c>
      <c r="D35" s="27">
        <f>SUMIFS(Kollektenübersicht!H:H,Kollektenübersicht!F:F,#REF!)+SUMIFS(Kollektenübersicht!J:J,Kollektenübersicht!F:F,#REF!)+SUMIFS(Anfangsbestände!F:F,Anfangsbestände!C:C,#REF!)</f>
        <v>0</v>
      </c>
      <c r="F35" t="str">
        <f t="shared" si="0"/>
        <v/>
      </c>
      <c r="H3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5" t="str">
        <f t="shared" si="1"/>
        <v/>
      </c>
      <c r="L3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6" spans="1:12" x14ac:dyDescent="0.3">
      <c r="A36">
        <v>35</v>
      </c>
      <c r="D36" s="27">
        <f>SUMIFS(Kollektenübersicht!H:H,Kollektenübersicht!F:F,#REF!)+SUMIFS(Kollektenübersicht!J:J,Kollektenübersicht!F:F,#REF!)+SUMIFS(Anfangsbestände!F:F,Anfangsbestände!C:C,#REF!)</f>
        <v>0</v>
      </c>
      <c r="F36" t="str">
        <f t="shared" si="0"/>
        <v/>
      </c>
      <c r="H3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6" t="str">
        <f t="shared" si="1"/>
        <v/>
      </c>
      <c r="L3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7" spans="1:12" x14ac:dyDescent="0.3">
      <c r="A37">
        <v>36</v>
      </c>
      <c r="D37" s="27">
        <f>SUMIFS(Kollektenübersicht!H:H,Kollektenübersicht!F:F,#REF!)+SUMIFS(Kollektenübersicht!J:J,Kollektenübersicht!F:F,#REF!)+SUMIFS(Anfangsbestände!F:F,Anfangsbestände!C:C,#REF!)</f>
        <v>0</v>
      </c>
      <c r="F37" t="str">
        <f t="shared" si="0"/>
        <v/>
      </c>
      <c r="H3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7" t="str">
        <f t="shared" si="1"/>
        <v/>
      </c>
      <c r="L3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8" spans="1:12" x14ac:dyDescent="0.3">
      <c r="A38">
        <v>37</v>
      </c>
      <c r="D38" s="27">
        <f>SUMIFS(Kollektenübersicht!H:H,Kollektenübersicht!F:F,#REF!)+SUMIFS(Kollektenübersicht!J:J,Kollektenübersicht!F:F,#REF!)+SUMIFS(Anfangsbestände!F:F,Anfangsbestände!C:C,#REF!)</f>
        <v>0</v>
      </c>
      <c r="F38" t="str">
        <f t="shared" si="0"/>
        <v/>
      </c>
      <c r="H3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8" t="str">
        <f t="shared" si="1"/>
        <v/>
      </c>
      <c r="L3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9" spans="1:12" x14ac:dyDescent="0.3">
      <c r="A39">
        <v>38</v>
      </c>
      <c r="D39" s="27">
        <f>SUMIFS(Kollektenübersicht!H:H,Kollektenübersicht!F:F,#REF!)+SUMIFS(Kollektenübersicht!J:J,Kollektenübersicht!F:F,#REF!)+SUMIFS(Anfangsbestände!F:F,Anfangsbestände!C:C,#REF!)</f>
        <v>0</v>
      </c>
      <c r="F39" t="str">
        <f t="shared" si="0"/>
        <v/>
      </c>
      <c r="H3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9" t="str">
        <f t="shared" si="1"/>
        <v/>
      </c>
      <c r="L3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0" spans="1:12" x14ac:dyDescent="0.3">
      <c r="A40">
        <v>39</v>
      </c>
      <c r="D40" s="27">
        <f>SUMIFS(Kollektenübersicht!H:H,Kollektenübersicht!F:F,#REF!)+SUMIFS(Kollektenübersicht!J:J,Kollektenübersicht!F:F,#REF!)+SUMIFS(Anfangsbestände!F:F,Anfangsbestände!C:C,#REF!)</f>
        <v>0</v>
      </c>
      <c r="F40" t="str">
        <f t="shared" si="0"/>
        <v/>
      </c>
      <c r="H4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0" t="str">
        <f t="shared" si="1"/>
        <v/>
      </c>
      <c r="L4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1" spans="1:12" x14ac:dyDescent="0.3">
      <c r="A41">
        <v>40</v>
      </c>
      <c r="D41" s="27">
        <f>SUMIFS(Kollektenübersicht!H:H,Kollektenübersicht!F:F,#REF!)+SUMIFS(Kollektenübersicht!J:J,Kollektenübersicht!F:F,#REF!)+SUMIFS(Anfangsbestände!F:F,Anfangsbestände!C:C,#REF!)</f>
        <v>0</v>
      </c>
      <c r="F41" t="str">
        <f t="shared" si="0"/>
        <v/>
      </c>
      <c r="H4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1" t="str">
        <f t="shared" si="1"/>
        <v/>
      </c>
      <c r="L4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2" spans="1:12" x14ac:dyDescent="0.3">
      <c r="A42">
        <v>41</v>
      </c>
      <c r="D42" s="27">
        <f>SUMIFS(Kollektenübersicht!H:H,Kollektenübersicht!F:F,#REF!)+SUMIFS(Kollektenübersicht!J:J,Kollektenübersicht!F:F,#REF!)+SUMIFS(Anfangsbestände!F:F,Anfangsbestände!C:C,#REF!)</f>
        <v>0</v>
      </c>
      <c r="F42" t="str">
        <f t="shared" si="0"/>
        <v/>
      </c>
      <c r="H4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2" t="str">
        <f t="shared" si="1"/>
        <v/>
      </c>
      <c r="L4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3" spans="1:12" x14ac:dyDescent="0.3">
      <c r="A43">
        <v>42</v>
      </c>
      <c r="D43" s="27">
        <f>SUMIFS(Kollektenübersicht!H:H,Kollektenübersicht!F:F,#REF!)+SUMIFS(Kollektenübersicht!J:J,Kollektenübersicht!F:F,#REF!)+SUMIFS(Anfangsbestände!F:F,Anfangsbestände!C:C,#REF!)</f>
        <v>0</v>
      </c>
      <c r="F43" t="str">
        <f t="shared" si="0"/>
        <v/>
      </c>
      <c r="H4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3" t="str">
        <f t="shared" si="1"/>
        <v/>
      </c>
      <c r="L4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4" spans="1:12" x14ac:dyDescent="0.3">
      <c r="A44">
        <v>43</v>
      </c>
      <c r="D44" s="27">
        <f>SUMIFS(Kollektenübersicht!H:H,Kollektenübersicht!F:F,#REF!)+SUMIFS(Kollektenübersicht!J:J,Kollektenübersicht!F:F,#REF!)+SUMIFS(Anfangsbestände!F:F,Anfangsbestände!C:C,#REF!)</f>
        <v>0</v>
      </c>
      <c r="F44" t="str">
        <f t="shared" si="0"/>
        <v/>
      </c>
      <c r="H4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4" t="str">
        <f t="shared" si="1"/>
        <v/>
      </c>
      <c r="L4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5" spans="1:12" x14ac:dyDescent="0.3">
      <c r="A45">
        <v>44</v>
      </c>
      <c r="D45" s="27">
        <f>SUMIFS(Kollektenübersicht!H:H,Kollektenübersicht!F:F,#REF!)+SUMIFS(Kollektenübersicht!J:J,Kollektenübersicht!F:F,#REF!)+SUMIFS(Anfangsbestände!F:F,Anfangsbestände!C:C,#REF!)</f>
        <v>0</v>
      </c>
      <c r="F45" t="str">
        <f t="shared" si="0"/>
        <v/>
      </c>
      <c r="H4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5" t="str">
        <f t="shared" si="1"/>
        <v/>
      </c>
      <c r="L4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6" spans="1:12" x14ac:dyDescent="0.3">
      <c r="A46">
        <v>45</v>
      </c>
      <c r="D46" s="27">
        <f>SUMIFS(Kollektenübersicht!H:H,Kollektenübersicht!F:F,#REF!)+SUMIFS(Kollektenübersicht!J:J,Kollektenübersicht!F:F,#REF!)+SUMIFS(Anfangsbestände!F:F,Anfangsbestände!C:C,#REF!)</f>
        <v>0</v>
      </c>
      <c r="F46" t="str">
        <f t="shared" si="0"/>
        <v/>
      </c>
      <c r="H4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6" t="str">
        <f t="shared" si="1"/>
        <v/>
      </c>
      <c r="L4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7" spans="1:12" x14ac:dyDescent="0.3">
      <c r="A47">
        <v>46</v>
      </c>
      <c r="D47" s="27">
        <f>SUMIFS(Kollektenübersicht!H:H,Kollektenübersicht!F:F,#REF!)+SUMIFS(Kollektenübersicht!J:J,Kollektenübersicht!F:F,#REF!)+SUMIFS(Anfangsbestände!F:F,Anfangsbestände!C:C,#REF!)</f>
        <v>0</v>
      </c>
      <c r="F47" t="str">
        <f t="shared" si="0"/>
        <v/>
      </c>
      <c r="H4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7" t="str">
        <f t="shared" si="1"/>
        <v/>
      </c>
      <c r="L4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8" spans="1:12" x14ac:dyDescent="0.3">
      <c r="A48">
        <v>47</v>
      </c>
      <c r="D48" s="27">
        <f>SUMIFS(Kollektenübersicht!H:H,Kollektenübersicht!F:F,#REF!)+SUMIFS(Kollektenübersicht!J:J,Kollektenübersicht!F:F,#REF!)+SUMIFS(Anfangsbestände!F:F,Anfangsbestände!C:C,#REF!)</f>
        <v>0</v>
      </c>
      <c r="F48" t="str">
        <f t="shared" si="0"/>
        <v/>
      </c>
      <c r="H4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8" t="str">
        <f t="shared" si="1"/>
        <v/>
      </c>
      <c r="L4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9" spans="1:12" x14ac:dyDescent="0.3">
      <c r="A49">
        <v>48</v>
      </c>
      <c r="D49" s="27">
        <f>SUMIFS(Kollektenübersicht!H:H,Kollektenübersicht!F:F,#REF!)+SUMIFS(Kollektenübersicht!J:J,Kollektenübersicht!F:F,#REF!)+SUMIFS(Anfangsbestände!F:F,Anfangsbestände!C:C,#REF!)</f>
        <v>0</v>
      </c>
      <c r="F49" t="str">
        <f t="shared" si="0"/>
        <v/>
      </c>
      <c r="H4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9" t="str">
        <f t="shared" si="1"/>
        <v/>
      </c>
      <c r="L4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0" spans="1:12" x14ac:dyDescent="0.3">
      <c r="A50">
        <v>49</v>
      </c>
      <c r="D50" s="27">
        <f>SUMIFS(Kollektenübersicht!H:H,Kollektenübersicht!F:F,#REF!)+SUMIFS(Kollektenübersicht!J:J,Kollektenübersicht!F:F,#REF!)+SUMIFS(Anfangsbestände!F:F,Anfangsbestände!C:C,#REF!)</f>
        <v>0</v>
      </c>
      <c r="F50" t="str">
        <f t="shared" si="0"/>
        <v/>
      </c>
      <c r="H5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0" t="str">
        <f t="shared" si="1"/>
        <v/>
      </c>
      <c r="L5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1" spans="1:12" x14ac:dyDescent="0.3">
      <c r="A51">
        <v>50</v>
      </c>
      <c r="D51" s="27">
        <f>SUMIFS(Kollektenübersicht!H:H,Kollektenübersicht!F:F,#REF!)+SUMIFS(Kollektenübersicht!J:J,Kollektenübersicht!F:F,#REF!)+SUMIFS(Anfangsbestände!F:F,Anfangsbestände!C:C,#REF!)</f>
        <v>0</v>
      </c>
      <c r="F51" t="str">
        <f t="shared" si="0"/>
        <v/>
      </c>
      <c r="H5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1" t="str">
        <f t="shared" si="1"/>
        <v/>
      </c>
      <c r="L5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2" spans="1:12" x14ac:dyDescent="0.3">
      <c r="A52">
        <v>51</v>
      </c>
      <c r="D52" s="27">
        <f>SUMIFS(Kollektenübersicht!H:H,Kollektenübersicht!F:F,#REF!)+SUMIFS(Kollektenübersicht!J:J,Kollektenübersicht!F:F,#REF!)+SUMIFS(Anfangsbestände!F:F,Anfangsbestände!C:C,#REF!)</f>
        <v>0</v>
      </c>
      <c r="F52" t="str">
        <f t="shared" si="0"/>
        <v/>
      </c>
      <c r="H5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2" t="str">
        <f t="shared" si="1"/>
        <v/>
      </c>
      <c r="L5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3" spans="1:12" x14ac:dyDescent="0.3">
      <c r="A53">
        <v>52</v>
      </c>
      <c r="D53" s="27">
        <f>SUMIFS(Kollektenübersicht!H:H,Kollektenübersicht!F:F,#REF!)+SUMIFS(Kollektenübersicht!J:J,Kollektenübersicht!F:F,#REF!)+SUMIFS(Anfangsbestände!F:F,Anfangsbestände!C:C,#REF!)</f>
        <v>0</v>
      </c>
      <c r="F53" t="str">
        <f t="shared" si="0"/>
        <v/>
      </c>
      <c r="H5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3" t="str">
        <f t="shared" si="1"/>
        <v/>
      </c>
      <c r="L5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4" spans="1:12" x14ac:dyDescent="0.3">
      <c r="A54">
        <v>53</v>
      </c>
      <c r="D54" s="27">
        <f>SUMIFS(Kollektenübersicht!H:H,Kollektenübersicht!F:F,#REF!)+SUMIFS(Kollektenübersicht!J:J,Kollektenübersicht!F:F,#REF!)+SUMIFS(Anfangsbestände!F:F,Anfangsbestände!C:C,#REF!)</f>
        <v>0</v>
      </c>
      <c r="F54" t="str">
        <f t="shared" si="0"/>
        <v/>
      </c>
      <c r="H5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4" t="str">
        <f t="shared" si="1"/>
        <v/>
      </c>
      <c r="L5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5" spans="1:12" x14ac:dyDescent="0.3">
      <c r="A55">
        <v>54</v>
      </c>
      <c r="D55" s="27">
        <f>SUMIFS(Kollektenübersicht!H:H,Kollektenübersicht!F:F,#REF!)+SUMIFS(Kollektenübersicht!J:J,Kollektenübersicht!F:F,#REF!)+SUMIFS(Anfangsbestände!F:F,Anfangsbestände!C:C,#REF!)</f>
        <v>0</v>
      </c>
      <c r="F55" t="str">
        <f t="shared" si="0"/>
        <v/>
      </c>
      <c r="H5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5" t="str">
        <f t="shared" si="1"/>
        <v/>
      </c>
      <c r="L5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6" spans="1:12" x14ac:dyDescent="0.3">
      <c r="A56">
        <v>55</v>
      </c>
      <c r="D56" s="27">
        <f>SUMIFS(Kollektenübersicht!H:H,Kollektenübersicht!F:F,#REF!)+SUMIFS(Kollektenübersicht!J:J,Kollektenübersicht!F:F,#REF!)+SUMIFS(Anfangsbestände!F:F,Anfangsbestände!C:C,#REF!)</f>
        <v>0</v>
      </c>
      <c r="F56" t="str">
        <f t="shared" si="0"/>
        <v/>
      </c>
      <c r="H5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6" t="str">
        <f t="shared" si="1"/>
        <v/>
      </c>
      <c r="L5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7" spans="1:12" x14ac:dyDescent="0.3">
      <c r="A57">
        <v>56</v>
      </c>
      <c r="D57" s="27">
        <f>SUMIFS(Kollektenübersicht!H:H,Kollektenübersicht!F:F,#REF!)+SUMIFS(Kollektenübersicht!J:J,Kollektenübersicht!F:F,#REF!)+SUMIFS(Anfangsbestände!F:F,Anfangsbestände!C:C,#REF!)</f>
        <v>0</v>
      </c>
      <c r="F57" t="str">
        <f t="shared" si="0"/>
        <v/>
      </c>
      <c r="H5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7" t="str">
        <f t="shared" si="1"/>
        <v/>
      </c>
      <c r="L5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8" spans="1:12" x14ac:dyDescent="0.3">
      <c r="A58">
        <v>57</v>
      </c>
      <c r="D58" s="27">
        <f>SUMIFS(Kollektenübersicht!H:H,Kollektenübersicht!F:F,#REF!)+SUMIFS(Kollektenübersicht!J:J,Kollektenübersicht!F:F,#REF!)+SUMIFS(Anfangsbestände!F:F,Anfangsbestände!C:C,#REF!)</f>
        <v>0</v>
      </c>
      <c r="F58" t="str">
        <f t="shared" si="0"/>
        <v/>
      </c>
      <c r="H5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8" t="str">
        <f t="shared" si="1"/>
        <v/>
      </c>
      <c r="L5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9" spans="1:12" x14ac:dyDescent="0.3">
      <c r="A59">
        <v>58</v>
      </c>
      <c r="D59" s="27">
        <f>SUMIFS(Kollektenübersicht!H:H,Kollektenübersicht!F:F,#REF!)+SUMIFS(Kollektenübersicht!J:J,Kollektenübersicht!F:F,#REF!)+SUMIFS(Anfangsbestände!F:F,Anfangsbestände!C:C,#REF!)</f>
        <v>0</v>
      </c>
      <c r="F59" t="str">
        <f t="shared" si="0"/>
        <v/>
      </c>
      <c r="H5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9" t="str">
        <f t="shared" si="1"/>
        <v/>
      </c>
      <c r="L5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0" spans="1:12" x14ac:dyDescent="0.3">
      <c r="A60">
        <v>59</v>
      </c>
      <c r="D60" s="27">
        <f>SUMIFS(Kollektenübersicht!H:H,Kollektenübersicht!F:F,#REF!)+SUMIFS(Kollektenübersicht!J:J,Kollektenübersicht!F:F,#REF!)+SUMIFS(Anfangsbestände!F:F,Anfangsbestände!C:C,#REF!)</f>
        <v>0</v>
      </c>
      <c r="F60" t="str">
        <f t="shared" si="0"/>
        <v/>
      </c>
      <c r="H6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0" t="str">
        <f t="shared" si="1"/>
        <v/>
      </c>
      <c r="L6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1" spans="1:12" x14ac:dyDescent="0.3">
      <c r="A61">
        <v>60</v>
      </c>
      <c r="D61" s="27">
        <f>SUMIFS(Kollektenübersicht!H:H,Kollektenübersicht!F:F,#REF!)+SUMIFS(Kollektenübersicht!J:J,Kollektenübersicht!F:F,#REF!)+SUMIFS(Anfangsbestände!F:F,Anfangsbestände!C:C,#REF!)</f>
        <v>0</v>
      </c>
      <c r="F61" t="str">
        <f t="shared" si="0"/>
        <v/>
      </c>
      <c r="H6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1" t="str">
        <f t="shared" si="1"/>
        <v/>
      </c>
      <c r="L6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2" spans="1:12" x14ac:dyDescent="0.3">
      <c r="A62">
        <v>61</v>
      </c>
      <c r="D62" s="27">
        <f>SUMIFS(Kollektenübersicht!H:H,Kollektenübersicht!F:F,#REF!)+SUMIFS(Kollektenübersicht!J:J,Kollektenübersicht!F:F,#REF!)+SUMIFS(Anfangsbestände!F:F,Anfangsbestände!C:C,#REF!)</f>
        <v>0</v>
      </c>
      <c r="F62" t="str">
        <f t="shared" si="0"/>
        <v/>
      </c>
      <c r="H6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2" t="str">
        <f t="shared" si="1"/>
        <v/>
      </c>
      <c r="L6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3" spans="1:12" x14ac:dyDescent="0.3">
      <c r="A63">
        <v>62</v>
      </c>
      <c r="D63" s="27">
        <f>SUMIFS(Kollektenübersicht!H:H,Kollektenübersicht!F:F,#REF!)+SUMIFS(Kollektenübersicht!J:J,Kollektenübersicht!F:F,#REF!)+SUMIFS(Anfangsbestände!F:F,Anfangsbestände!C:C,#REF!)</f>
        <v>0</v>
      </c>
      <c r="F63" t="str">
        <f t="shared" si="0"/>
        <v/>
      </c>
      <c r="H6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3" t="str">
        <f t="shared" si="1"/>
        <v/>
      </c>
      <c r="L6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4" spans="1:12" x14ac:dyDescent="0.3">
      <c r="A64">
        <v>63</v>
      </c>
      <c r="D64" s="27">
        <f>SUMIFS(Kollektenübersicht!H:H,Kollektenübersicht!F:F,#REF!)+SUMIFS(Kollektenübersicht!J:J,Kollektenübersicht!F:F,#REF!)+SUMIFS(Anfangsbestände!F:F,Anfangsbestände!C:C,#REF!)</f>
        <v>0</v>
      </c>
      <c r="F64" t="str">
        <f t="shared" si="0"/>
        <v/>
      </c>
      <c r="H6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4" t="str">
        <f t="shared" si="1"/>
        <v/>
      </c>
      <c r="L6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5" spans="1:12" x14ac:dyDescent="0.3">
      <c r="A65">
        <v>64</v>
      </c>
      <c r="D65" s="27">
        <f>SUMIFS(Kollektenübersicht!H:H,Kollektenübersicht!F:F,#REF!)+SUMIFS(Kollektenübersicht!J:J,Kollektenübersicht!F:F,#REF!)+SUMIFS(Anfangsbestände!F:F,Anfangsbestände!C:C,#REF!)</f>
        <v>0</v>
      </c>
      <c r="F65" t="str">
        <f t="shared" si="0"/>
        <v/>
      </c>
      <c r="H6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5" t="str">
        <f t="shared" si="1"/>
        <v/>
      </c>
      <c r="L6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6" spans="1:12" x14ac:dyDescent="0.3">
      <c r="A66">
        <v>65</v>
      </c>
      <c r="D66" s="27">
        <f>SUMIFS(Kollektenübersicht!H:H,Kollektenübersicht!F:F,#REF!)+SUMIFS(Kollektenübersicht!J:J,Kollektenübersicht!F:F,#REF!)+SUMIFS(Anfangsbestände!F:F,Anfangsbestände!C:C,#REF!)</f>
        <v>0</v>
      </c>
      <c r="F66" t="str">
        <f t="shared" si="0"/>
        <v/>
      </c>
      <c r="H6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6" t="str">
        <f t="shared" si="1"/>
        <v/>
      </c>
      <c r="L6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7" spans="1:12" x14ac:dyDescent="0.3">
      <c r="A67">
        <v>66</v>
      </c>
      <c r="D67" s="27">
        <f>SUMIFS(Kollektenübersicht!H:H,Kollektenübersicht!F:F,#REF!)+SUMIFS(Kollektenübersicht!J:J,Kollektenübersicht!F:F,#REF!)+SUMIFS(Anfangsbestände!F:F,Anfangsbestände!C:C,#REF!)</f>
        <v>0</v>
      </c>
      <c r="F67" t="str">
        <f t="shared" ref="F67:F130" si="2">IF(H67=0,"",3000+A67)</f>
        <v/>
      </c>
      <c r="H6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7" t="str">
        <f t="shared" ref="J67:J130" si="3">IF(L67=0,"",1000+A67)</f>
        <v/>
      </c>
      <c r="L6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8" spans="1:12" x14ac:dyDescent="0.3">
      <c r="A68">
        <v>67</v>
      </c>
      <c r="D68" s="27">
        <f>SUMIFS(Kollektenübersicht!H:H,Kollektenübersicht!F:F,#REF!)+SUMIFS(Kollektenübersicht!J:J,Kollektenübersicht!F:F,#REF!)+SUMIFS(Anfangsbestände!F:F,Anfangsbestände!C:C,#REF!)</f>
        <v>0</v>
      </c>
      <c r="F68" t="str">
        <f t="shared" si="2"/>
        <v/>
      </c>
      <c r="H6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8" t="str">
        <f t="shared" si="3"/>
        <v/>
      </c>
      <c r="L6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9" spans="1:12" x14ac:dyDescent="0.3">
      <c r="A69">
        <v>68</v>
      </c>
      <c r="D69" s="27">
        <f>SUMIFS(Kollektenübersicht!H:H,Kollektenübersicht!F:F,#REF!)+SUMIFS(Kollektenübersicht!J:J,Kollektenübersicht!F:F,#REF!)+SUMIFS(Anfangsbestände!F:F,Anfangsbestände!C:C,#REF!)</f>
        <v>0</v>
      </c>
      <c r="F69" t="str">
        <f t="shared" si="2"/>
        <v/>
      </c>
      <c r="H6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9" t="str">
        <f t="shared" si="3"/>
        <v/>
      </c>
      <c r="L6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0" spans="1:12" x14ac:dyDescent="0.3">
      <c r="A70">
        <v>69</v>
      </c>
      <c r="D70" s="27">
        <f>SUMIFS(Kollektenübersicht!H:H,Kollektenübersicht!F:F,#REF!)+SUMIFS(Kollektenübersicht!J:J,Kollektenübersicht!F:F,#REF!)+SUMIFS(Anfangsbestände!F:F,Anfangsbestände!C:C,#REF!)</f>
        <v>0</v>
      </c>
      <c r="F70" t="str">
        <f t="shared" si="2"/>
        <v/>
      </c>
      <c r="H7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0" t="str">
        <f t="shared" si="3"/>
        <v/>
      </c>
      <c r="L7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1" spans="1:12" x14ac:dyDescent="0.3">
      <c r="A71">
        <v>70</v>
      </c>
      <c r="D71" s="27">
        <f>SUMIFS(Kollektenübersicht!H:H,Kollektenübersicht!F:F,#REF!)+SUMIFS(Kollektenübersicht!J:J,Kollektenübersicht!F:F,#REF!)+SUMIFS(Anfangsbestände!F:F,Anfangsbestände!C:C,#REF!)</f>
        <v>0</v>
      </c>
      <c r="F71" t="str">
        <f t="shared" si="2"/>
        <v/>
      </c>
      <c r="H7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1" t="str">
        <f t="shared" si="3"/>
        <v/>
      </c>
      <c r="L7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2" spans="1:12" x14ac:dyDescent="0.3">
      <c r="A72">
        <v>71</v>
      </c>
      <c r="D72" s="27">
        <f>SUMIFS(Kollektenübersicht!H:H,Kollektenübersicht!F:F,#REF!)+SUMIFS(Kollektenübersicht!J:J,Kollektenübersicht!F:F,#REF!)+SUMIFS(Anfangsbestände!F:F,Anfangsbestände!C:C,#REF!)</f>
        <v>0</v>
      </c>
      <c r="F72" t="str">
        <f t="shared" si="2"/>
        <v/>
      </c>
      <c r="H7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2" t="str">
        <f t="shared" si="3"/>
        <v/>
      </c>
      <c r="L7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3" spans="1:12" x14ac:dyDescent="0.3">
      <c r="A73">
        <v>72</v>
      </c>
      <c r="D73" s="27">
        <f>SUMIFS(Kollektenübersicht!H:H,Kollektenübersicht!F:F,#REF!)+SUMIFS(Kollektenübersicht!J:J,Kollektenübersicht!F:F,#REF!)+SUMIFS(Anfangsbestände!F:F,Anfangsbestände!C:C,#REF!)</f>
        <v>0</v>
      </c>
      <c r="F73" t="str">
        <f t="shared" si="2"/>
        <v/>
      </c>
      <c r="H7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3" t="str">
        <f t="shared" si="3"/>
        <v/>
      </c>
      <c r="L7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4" spans="1:12" x14ac:dyDescent="0.3">
      <c r="A74">
        <v>73</v>
      </c>
      <c r="D74" s="27">
        <f>SUMIFS(Kollektenübersicht!H:H,Kollektenübersicht!F:F,#REF!)+SUMIFS(Kollektenübersicht!J:J,Kollektenübersicht!F:F,#REF!)+SUMIFS(Anfangsbestände!F:F,Anfangsbestände!C:C,#REF!)</f>
        <v>0</v>
      </c>
      <c r="F74" t="str">
        <f t="shared" si="2"/>
        <v/>
      </c>
      <c r="H7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4" t="str">
        <f t="shared" si="3"/>
        <v/>
      </c>
      <c r="L7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5" spans="1:12" x14ac:dyDescent="0.3">
      <c r="A75">
        <v>74</v>
      </c>
      <c r="D75" s="27">
        <f>SUMIFS(Kollektenübersicht!H:H,Kollektenübersicht!F:F,#REF!)+SUMIFS(Kollektenübersicht!J:J,Kollektenübersicht!F:F,#REF!)+SUMIFS(Anfangsbestände!F:F,Anfangsbestände!C:C,#REF!)</f>
        <v>0</v>
      </c>
      <c r="F75" t="str">
        <f t="shared" si="2"/>
        <v/>
      </c>
      <c r="H7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5" t="str">
        <f t="shared" si="3"/>
        <v/>
      </c>
      <c r="L7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6" spans="1:12" x14ac:dyDescent="0.3">
      <c r="A76">
        <v>75</v>
      </c>
      <c r="D76" s="27">
        <f>SUMIFS(Kollektenübersicht!H:H,Kollektenübersicht!F:F,#REF!)+SUMIFS(Kollektenübersicht!J:J,Kollektenübersicht!F:F,#REF!)+SUMIFS(Anfangsbestände!F:F,Anfangsbestände!C:C,#REF!)</f>
        <v>0</v>
      </c>
      <c r="F76" t="str">
        <f t="shared" si="2"/>
        <v/>
      </c>
      <c r="H7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6" t="str">
        <f t="shared" si="3"/>
        <v/>
      </c>
      <c r="L7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7" spans="1:12" x14ac:dyDescent="0.3">
      <c r="A77">
        <v>76</v>
      </c>
      <c r="D77" s="27">
        <f>SUMIFS(Kollektenübersicht!H:H,Kollektenübersicht!F:F,#REF!)+SUMIFS(Kollektenübersicht!J:J,Kollektenübersicht!F:F,#REF!)+SUMIFS(Anfangsbestände!F:F,Anfangsbestände!C:C,#REF!)</f>
        <v>0</v>
      </c>
      <c r="F77" t="str">
        <f t="shared" si="2"/>
        <v/>
      </c>
      <c r="H7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7" t="str">
        <f t="shared" si="3"/>
        <v/>
      </c>
      <c r="L7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8" spans="1:12" x14ac:dyDescent="0.3">
      <c r="A78">
        <v>77</v>
      </c>
      <c r="D78" s="27">
        <f>SUMIFS(Kollektenübersicht!H:H,Kollektenübersicht!F:F,#REF!)+SUMIFS(Kollektenübersicht!J:J,Kollektenübersicht!F:F,#REF!)+SUMIFS(Anfangsbestände!F:F,Anfangsbestände!C:C,#REF!)</f>
        <v>0</v>
      </c>
      <c r="F78" t="str">
        <f t="shared" si="2"/>
        <v/>
      </c>
      <c r="H7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8" t="str">
        <f t="shared" si="3"/>
        <v/>
      </c>
      <c r="L7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9" spans="1:12" x14ac:dyDescent="0.3">
      <c r="A79">
        <v>78</v>
      </c>
      <c r="D79" s="27">
        <f>SUMIFS(Kollektenübersicht!H:H,Kollektenübersicht!F:F,#REF!)+SUMIFS(Kollektenübersicht!J:J,Kollektenübersicht!F:F,#REF!)+SUMIFS(Anfangsbestände!F:F,Anfangsbestände!C:C,#REF!)</f>
        <v>0</v>
      </c>
      <c r="F79" t="str">
        <f t="shared" si="2"/>
        <v/>
      </c>
      <c r="H7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9" t="str">
        <f t="shared" si="3"/>
        <v/>
      </c>
      <c r="L7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0" spans="1:12" x14ac:dyDescent="0.3">
      <c r="A80">
        <v>79</v>
      </c>
      <c r="D80" s="27">
        <f>SUMIFS(Kollektenübersicht!H:H,Kollektenübersicht!F:F,#REF!)+SUMIFS(Kollektenübersicht!J:J,Kollektenübersicht!F:F,#REF!)+SUMIFS(Anfangsbestände!F:F,Anfangsbestände!C:C,#REF!)</f>
        <v>0</v>
      </c>
      <c r="F80" t="str">
        <f t="shared" si="2"/>
        <v/>
      </c>
      <c r="H8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0" t="str">
        <f t="shared" si="3"/>
        <v/>
      </c>
      <c r="L8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1" spans="1:12" x14ac:dyDescent="0.3">
      <c r="A81">
        <v>80</v>
      </c>
      <c r="D81" s="27">
        <f>SUMIFS(Kollektenübersicht!H:H,Kollektenübersicht!F:F,#REF!)+SUMIFS(Kollektenübersicht!J:J,Kollektenübersicht!F:F,#REF!)+SUMIFS(Anfangsbestände!F:F,Anfangsbestände!C:C,#REF!)</f>
        <v>0</v>
      </c>
      <c r="F81" t="str">
        <f t="shared" si="2"/>
        <v/>
      </c>
      <c r="H8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1" t="str">
        <f t="shared" si="3"/>
        <v/>
      </c>
      <c r="L8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2" spans="1:12" x14ac:dyDescent="0.3">
      <c r="A82">
        <v>81</v>
      </c>
      <c r="D82" s="27">
        <f>SUMIFS(Kollektenübersicht!H:H,Kollektenübersicht!F:F,#REF!)+SUMIFS(Kollektenübersicht!J:J,Kollektenübersicht!F:F,#REF!)+SUMIFS(Anfangsbestände!F:F,Anfangsbestände!C:C,#REF!)</f>
        <v>0</v>
      </c>
      <c r="F82" t="str">
        <f t="shared" si="2"/>
        <v/>
      </c>
      <c r="H8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2" t="str">
        <f t="shared" si="3"/>
        <v/>
      </c>
      <c r="L8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3" spans="1:12" x14ac:dyDescent="0.3">
      <c r="A83">
        <v>82</v>
      </c>
      <c r="D83" s="27">
        <f>SUMIFS(Kollektenübersicht!H:H,Kollektenübersicht!F:F,#REF!)+SUMIFS(Kollektenübersicht!J:J,Kollektenübersicht!F:F,#REF!)+SUMIFS(Anfangsbestände!F:F,Anfangsbestände!C:C,#REF!)</f>
        <v>0</v>
      </c>
      <c r="F83" t="str">
        <f t="shared" si="2"/>
        <v/>
      </c>
      <c r="H8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3" t="str">
        <f t="shared" si="3"/>
        <v/>
      </c>
      <c r="L8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4" spans="1:12" x14ac:dyDescent="0.3">
      <c r="A84">
        <v>83</v>
      </c>
      <c r="D84" s="27">
        <f>SUMIFS(Kollektenübersicht!H:H,Kollektenübersicht!F:F,#REF!)+SUMIFS(Kollektenübersicht!J:J,Kollektenübersicht!F:F,#REF!)+SUMIFS(Anfangsbestände!F:F,Anfangsbestände!C:C,#REF!)</f>
        <v>0</v>
      </c>
      <c r="F84" t="str">
        <f t="shared" si="2"/>
        <v/>
      </c>
      <c r="H8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4" t="str">
        <f t="shared" si="3"/>
        <v/>
      </c>
      <c r="L8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5" spans="1:12" x14ac:dyDescent="0.3">
      <c r="A85">
        <v>84</v>
      </c>
      <c r="D85" s="27">
        <f>SUMIFS(Kollektenübersicht!H:H,Kollektenübersicht!F:F,#REF!)+SUMIFS(Kollektenübersicht!J:J,Kollektenübersicht!F:F,#REF!)+SUMIFS(Anfangsbestände!F:F,Anfangsbestände!C:C,#REF!)</f>
        <v>0</v>
      </c>
      <c r="F85" t="str">
        <f t="shared" si="2"/>
        <v/>
      </c>
      <c r="H8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5" t="str">
        <f t="shared" si="3"/>
        <v/>
      </c>
      <c r="L8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6" spans="1:12" x14ac:dyDescent="0.3">
      <c r="A86">
        <v>85</v>
      </c>
      <c r="D86" s="27">
        <f>SUMIFS(Kollektenübersicht!H:H,Kollektenübersicht!F:F,#REF!)+SUMIFS(Kollektenübersicht!J:J,Kollektenübersicht!F:F,#REF!)+SUMIFS(Anfangsbestände!F:F,Anfangsbestände!C:C,#REF!)</f>
        <v>0</v>
      </c>
      <c r="F86" t="str">
        <f t="shared" si="2"/>
        <v/>
      </c>
      <c r="H8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6" t="str">
        <f t="shared" si="3"/>
        <v/>
      </c>
      <c r="L8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7" spans="1:12" x14ac:dyDescent="0.3">
      <c r="A87">
        <v>86</v>
      </c>
      <c r="D87" s="27">
        <f>SUMIFS(Kollektenübersicht!H:H,Kollektenübersicht!F:F,#REF!)+SUMIFS(Kollektenübersicht!J:J,Kollektenübersicht!F:F,#REF!)+SUMIFS(Anfangsbestände!F:F,Anfangsbestände!C:C,#REF!)</f>
        <v>0</v>
      </c>
      <c r="F87" t="str">
        <f t="shared" si="2"/>
        <v/>
      </c>
      <c r="H8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7" t="str">
        <f t="shared" si="3"/>
        <v/>
      </c>
      <c r="L8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8" spans="1:12" x14ac:dyDescent="0.3">
      <c r="A88">
        <v>87</v>
      </c>
      <c r="D88" s="27">
        <f>SUMIFS(Kollektenübersicht!H:H,Kollektenübersicht!F:F,#REF!)+SUMIFS(Kollektenübersicht!J:J,Kollektenübersicht!F:F,#REF!)+SUMIFS(Anfangsbestände!F:F,Anfangsbestände!C:C,#REF!)</f>
        <v>0</v>
      </c>
      <c r="F88" t="str">
        <f t="shared" si="2"/>
        <v/>
      </c>
      <c r="H8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8" t="str">
        <f t="shared" si="3"/>
        <v/>
      </c>
      <c r="L8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9" spans="1:12" x14ac:dyDescent="0.3">
      <c r="A89">
        <v>88</v>
      </c>
      <c r="D89" s="27">
        <f>SUMIFS(Kollektenübersicht!H:H,Kollektenübersicht!F:F,#REF!)+SUMIFS(Kollektenübersicht!J:J,Kollektenübersicht!F:F,#REF!)+SUMIFS(Anfangsbestände!F:F,Anfangsbestände!C:C,#REF!)</f>
        <v>0</v>
      </c>
      <c r="F89" t="str">
        <f t="shared" si="2"/>
        <v/>
      </c>
      <c r="H8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9" t="str">
        <f t="shared" si="3"/>
        <v/>
      </c>
      <c r="L8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0" spans="1:12" x14ac:dyDescent="0.3">
      <c r="A90">
        <v>89</v>
      </c>
      <c r="D90" s="27">
        <f>SUMIFS(Kollektenübersicht!H:H,Kollektenübersicht!F:F,#REF!)+SUMIFS(Kollektenübersicht!J:J,Kollektenübersicht!F:F,#REF!)+SUMIFS(Anfangsbestände!F:F,Anfangsbestände!C:C,#REF!)</f>
        <v>0</v>
      </c>
      <c r="F90" t="str">
        <f t="shared" si="2"/>
        <v/>
      </c>
      <c r="H9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0" t="str">
        <f t="shared" si="3"/>
        <v/>
      </c>
      <c r="L9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1" spans="1:12" x14ac:dyDescent="0.3">
      <c r="A91">
        <v>90</v>
      </c>
      <c r="D91" s="27">
        <f>SUMIFS(Kollektenübersicht!H:H,Kollektenübersicht!F:F,#REF!)+SUMIFS(Kollektenübersicht!J:J,Kollektenübersicht!F:F,#REF!)+SUMIFS(Anfangsbestände!F:F,Anfangsbestände!C:C,#REF!)</f>
        <v>0</v>
      </c>
      <c r="F91" t="str">
        <f t="shared" si="2"/>
        <v/>
      </c>
      <c r="H9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1" t="str">
        <f t="shared" si="3"/>
        <v/>
      </c>
      <c r="L9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2" spans="1:12" x14ac:dyDescent="0.3">
      <c r="A92">
        <v>91</v>
      </c>
      <c r="D92" s="27">
        <f>SUMIFS(Kollektenübersicht!H:H,Kollektenübersicht!F:F,#REF!)+SUMIFS(Kollektenübersicht!J:J,Kollektenübersicht!F:F,#REF!)+SUMIFS(Anfangsbestände!F:F,Anfangsbestände!C:C,#REF!)</f>
        <v>0</v>
      </c>
      <c r="F92" t="str">
        <f t="shared" si="2"/>
        <v/>
      </c>
      <c r="H9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2" t="str">
        <f t="shared" si="3"/>
        <v/>
      </c>
      <c r="L9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3" spans="1:12" x14ac:dyDescent="0.3">
      <c r="A93">
        <v>92</v>
      </c>
      <c r="D93" s="27">
        <f>SUMIFS(Kollektenübersicht!H:H,Kollektenübersicht!F:F,#REF!)+SUMIFS(Kollektenübersicht!J:J,Kollektenübersicht!F:F,#REF!)+SUMIFS(Anfangsbestände!F:F,Anfangsbestände!C:C,#REF!)</f>
        <v>0</v>
      </c>
      <c r="F93" t="str">
        <f t="shared" si="2"/>
        <v/>
      </c>
      <c r="H9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3" t="str">
        <f t="shared" si="3"/>
        <v/>
      </c>
      <c r="L9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4" spans="1:12" x14ac:dyDescent="0.3">
      <c r="A94">
        <v>93</v>
      </c>
      <c r="D94" s="27">
        <f>SUMIFS(Kollektenübersicht!H:H,Kollektenübersicht!F:F,#REF!)+SUMIFS(Kollektenübersicht!J:J,Kollektenübersicht!F:F,#REF!)+SUMIFS(Anfangsbestände!F:F,Anfangsbestände!C:C,#REF!)</f>
        <v>0</v>
      </c>
      <c r="F94" t="str">
        <f t="shared" si="2"/>
        <v/>
      </c>
      <c r="H9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4" t="str">
        <f t="shared" si="3"/>
        <v/>
      </c>
      <c r="L9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5" spans="1:12" x14ac:dyDescent="0.3">
      <c r="A95">
        <v>94</v>
      </c>
      <c r="D95" s="27">
        <f>SUMIFS(Kollektenübersicht!H:H,Kollektenübersicht!F:F,#REF!)+SUMIFS(Kollektenübersicht!J:J,Kollektenübersicht!F:F,#REF!)+SUMIFS(Anfangsbestände!F:F,Anfangsbestände!C:C,#REF!)</f>
        <v>0</v>
      </c>
      <c r="F95" t="str">
        <f t="shared" si="2"/>
        <v/>
      </c>
      <c r="H9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5" t="str">
        <f t="shared" si="3"/>
        <v/>
      </c>
      <c r="L9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6" spans="1:12" x14ac:dyDescent="0.3">
      <c r="A96">
        <v>95</v>
      </c>
      <c r="D96" s="27">
        <f>SUMIFS(Kollektenübersicht!H:H,Kollektenübersicht!F:F,#REF!)+SUMIFS(Kollektenübersicht!J:J,Kollektenübersicht!F:F,#REF!)+SUMIFS(Anfangsbestände!F:F,Anfangsbestände!C:C,#REF!)</f>
        <v>0</v>
      </c>
      <c r="F96" t="str">
        <f t="shared" si="2"/>
        <v/>
      </c>
      <c r="H9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6" t="str">
        <f t="shared" si="3"/>
        <v/>
      </c>
      <c r="L9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7" spans="1:12" x14ac:dyDescent="0.3">
      <c r="A97">
        <v>96</v>
      </c>
      <c r="D97" s="27">
        <f>SUMIFS(Kollektenübersicht!H:H,Kollektenübersicht!F:F,#REF!)+SUMIFS(Kollektenübersicht!J:J,Kollektenübersicht!F:F,#REF!)+SUMIFS(Anfangsbestände!F:F,Anfangsbestände!C:C,#REF!)</f>
        <v>0</v>
      </c>
      <c r="F97" t="str">
        <f t="shared" si="2"/>
        <v/>
      </c>
      <c r="H9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7" t="str">
        <f t="shared" si="3"/>
        <v/>
      </c>
      <c r="L9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8" spans="1:12" x14ac:dyDescent="0.3">
      <c r="A98">
        <v>97</v>
      </c>
      <c r="D98" s="27">
        <f>SUMIFS(Kollektenübersicht!H:H,Kollektenübersicht!F:F,#REF!)+SUMIFS(Kollektenübersicht!J:J,Kollektenübersicht!F:F,#REF!)+SUMIFS(Anfangsbestände!F:F,Anfangsbestände!C:C,#REF!)</f>
        <v>0</v>
      </c>
      <c r="F98" t="str">
        <f t="shared" si="2"/>
        <v/>
      </c>
      <c r="H9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8" t="str">
        <f t="shared" si="3"/>
        <v/>
      </c>
      <c r="L9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9" spans="1:12" x14ac:dyDescent="0.3">
      <c r="A99">
        <v>98</v>
      </c>
      <c r="D99" s="27">
        <f>SUMIFS(Kollektenübersicht!H:H,Kollektenübersicht!F:F,#REF!)+SUMIFS(Kollektenübersicht!J:J,Kollektenübersicht!F:F,#REF!)+SUMIFS(Anfangsbestände!F:F,Anfangsbestände!C:C,#REF!)</f>
        <v>0</v>
      </c>
      <c r="F99" t="str">
        <f t="shared" si="2"/>
        <v/>
      </c>
      <c r="H9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9" t="str">
        <f t="shared" si="3"/>
        <v/>
      </c>
      <c r="L9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0" spans="1:12" x14ac:dyDescent="0.3">
      <c r="A100">
        <v>99</v>
      </c>
      <c r="D100" s="27">
        <f>SUMIFS(Kollektenübersicht!H:H,Kollektenübersicht!F:F,#REF!)+SUMIFS(Kollektenübersicht!J:J,Kollektenübersicht!F:F,#REF!)+SUMIFS(Anfangsbestände!F:F,Anfangsbestände!C:C,#REF!)</f>
        <v>0</v>
      </c>
      <c r="F100" t="str">
        <f t="shared" si="2"/>
        <v/>
      </c>
      <c r="H10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0" t="str">
        <f t="shared" si="3"/>
        <v/>
      </c>
      <c r="L10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1" spans="1:12" x14ac:dyDescent="0.3">
      <c r="A101">
        <v>100</v>
      </c>
      <c r="D101" s="27">
        <f>SUMIFS(Kollektenübersicht!H:H,Kollektenübersicht!F:F,#REF!)+SUMIFS(Kollektenübersicht!J:J,Kollektenübersicht!F:F,#REF!)+SUMIFS(Anfangsbestände!F:F,Anfangsbestände!C:C,#REF!)</f>
        <v>0</v>
      </c>
      <c r="F101" t="str">
        <f t="shared" si="2"/>
        <v/>
      </c>
      <c r="H10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1" t="str">
        <f t="shared" si="3"/>
        <v/>
      </c>
      <c r="L10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2" spans="1:12" x14ac:dyDescent="0.3">
      <c r="A102">
        <v>101</v>
      </c>
      <c r="D102" s="27">
        <f>SUMIFS(Kollektenübersicht!H:H,Kollektenübersicht!F:F,#REF!)+SUMIFS(Kollektenübersicht!J:J,Kollektenübersicht!F:F,#REF!)+SUMIFS(Anfangsbestände!F:F,Anfangsbestände!C:C,#REF!)</f>
        <v>0</v>
      </c>
      <c r="F102" t="str">
        <f t="shared" si="2"/>
        <v/>
      </c>
      <c r="H10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2" t="str">
        <f t="shared" si="3"/>
        <v/>
      </c>
      <c r="L10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3" spans="1:12" x14ac:dyDescent="0.3">
      <c r="A103">
        <v>102</v>
      </c>
      <c r="D103" s="27">
        <f>SUMIFS(Kollektenübersicht!H:H,Kollektenübersicht!F:F,#REF!)+SUMIFS(Kollektenübersicht!J:J,Kollektenübersicht!F:F,#REF!)+SUMIFS(Anfangsbestände!F:F,Anfangsbestände!C:C,#REF!)</f>
        <v>0</v>
      </c>
      <c r="F103" t="str">
        <f t="shared" si="2"/>
        <v/>
      </c>
      <c r="H10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3" t="str">
        <f t="shared" si="3"/>
        <v/>
      </c>
      <c r="L10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4" spans="1:12" x14ac:dyDescent="0.3">
      <c r="A104">
        <v>103</v>
      </c>
      <c r="D104" s="27">
        <f>SUMIFS(Kollektenübersicht!H:H,Kollektenübersicht!F:F,#REF!)+SUMIFS(Kollektenübersicht!J:J,Kollektenübersicht!F:F,#REF!)+SUMIFS(Anfangsbestände!F:F,Anfangsbestände!C:C,#REF!)</f>
        <v>0</v>
      </c>
      <c r="F104" t="str">
        <f t="shared" si="2"/>
        <v/>
      </c>
      <c r="H10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4" t="str">
        <f t="shared" si="3"/>
        <v/>
      </c>
      <c r="L10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5" spans="1:12" x14ac:dyDescent="0.3">
      <c r="A105">
        <v>104</v>
      </c>
      <c r="D105" s="27">
        <f>SUMIFS(Kollektenübersicht!H:H,Kollektenübersicht!F:F,#REF!)+SUMIFS(Kollektenübersicht!J:J,Kollektenübersicht!F:F,#REF!)+SUMIFS(Anfangsbestände!F:F,Anfangsbestände!C:C,#REF!)</f>
        <v>0</v>
      </c>
      <c r="F105" t="str">
        <f t="shared" si="2"/>
        <v/>
      </c>
      <c r="H10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5" t="str">
        <f t="shared" si="3"/>
        <v/>
      </c>
      <c r="L10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6" spans="1:12" x14ac:dyDescent="0.3">
      <c r="A106">
        <v>105</v>
      </c>
      <c r="D106" s="27">
        <f>SUMIFS(Kollektenübersicht!H:H,Kollektenübersicht!F:F,#REF!)+SUMIFS(Kollektenübersicht!J:J,Kollektenübersicht!F:F,#REF!)+SUMIFS(Anfangsbestände!F:F,Anfangsbestände!C:C,#REF!)</f>
        <v>0</v>
      </c>
      <c r="F106" t="str">
        <f t="shared" si="2"/>
        <v/>
      </c>
      <c r="H10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6" t="str">
        <f t="shared" si="3"/>
        <v/>
      </c>
      <c r="L10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7" spans="1:12" x14ac:dyDescent="0.3">
      <c r="A107">
        <v>106</v>
      </c>
      <c r="D107" s="27">
        <f>SUMIFS(Kollektenübersicht!H:H,Kollektenübersicht!F:F,#REF!)+SUMIFS(Kollektenübersicht!J:J,Kollektenübersicht!F:F,#REF!)+SUMIFS(Anfangsbestände!F:F,Anfangsbestände!C:C,#REF!)</f>
        <v>0</v>
      </c>
      <c r="F107" t="str">
        <f t="shared" si="2"/>
        <v/>
      </c>
      <c r="H10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7" t="str">
        <f t="shared" si="3"/>
        <v/>
      </c>
      <c r="L10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8" spans="1:12" x14ac:dyDescent="0.3">
      <c r="A108">
        <v>107</v>
      </c>
      <c r="D108" s="27">
        <f>SUMIFS(Kollektenübersicht!H:H,Kollektenübersicht!F:F,#REF!)+SUMIFS(Kollektenübersicht!J:J,Kollektenübersicht!F:F,#REF!)+SUMIFS(Anfangsbestände!F:F,Anfangsbestände!C:C,#REF!)</f>
        <v>0</v>
      </c>
      <c r="F108" t="str">
        <f t="shared" si="2"/>
        <v/>
      </c>
      <c r="H10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8" t="str">
        <f t="shared" si="3"/>
        <v/>
      </c>
      <c r="L10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9" spans="1:12" x14ac:dyDescent="0.3">
      <c r="A109">
        <v>108</v>
      </c>
      <c r="D109" s="27">
        <f>SUMIFS(Kollektenübersicht!H:H,Kollektenübersicht!F:F,#REF!)+SUMIFS(Kollektenübersicht!J:J,Kollektenübersicht!F:F,#REF!)+SUMIFS(Anfangsbestände!F:F,Anfangsbestände!C:C,#REF!)</f>
        <v>0</v>
      </c>
      <c r="F109" t="str">
        <f t="shared" si="2"/>
        <v/>
      </c>
      <c r="H10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9" t="str">
        <f t="shared" si="3"/>
        <v/>
      </c>
      <c r="L10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0" spans="1:12" x14ac:dyDescent="0.3">
      <c r="A110">
        <v>109</v>
      </c>
      <c r="D110" s="27">
        <f>SUMIFS(Kollektenübersicht!H:H,Kollektenübersicht!F:F,#REF!)+SUMIFS(Kollektenübersicht!J:J,Kollektenübersicht!F:F,#REF!)+SUMIFS(Anfangsbestände!F:F,Anfangsbestände!C:C,#REF!)</f>
        <v>0</v>
      </c>
      <c r="F110" t="str">
        <f t="shared" si="2"/>
        <v/>
      </c>
      <c r="H11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0" t="str">
        <f t="shared" si="3"/>
        <v/>
      </c>
      <c r="L11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1" spans="1:12" x14ac:dyDescent="0.3">
      <c r="A111">
        <v>110</v>
      </c>
      <c r="D111" s="27">
        <f>SUMIFS(Kollektenübersicht!H:H,Kollektenübersicht!F:F,#REF!)+SUMIFS(Kollektenübersicht!J:J,Kollektenübersicht!F:F,#REF!)+SUMIFS(Anfangsbestände!F:F,Anfangsbestände!C:C,#REF!)</f>
        <v>0</v>
      </c>
      <c r="F111" t="str">
        <f t="shared" si="2"/>
        <v/>
      </c>
      <c r="H11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1" t="str">
        <f t="shared" si="3"/>
        <v/>
      </c>
      <c r="L11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2" spans="1:12" x14ac:dyDescent="0.3">
      <c r="A112">
        <v>111</v>
      </c>
      <c r="D112" s="27">
        <f>SUMIFS(Kollektenübersicht!H:H,Kollektenübersicht!F:F,#REF!)+SUMIFS(Kollektenübersicht!J:J,Kollektenübersicht!F:F,#REF!)+SUMIFS(Anfangsbestände!F:F,Anfangsbestände!C:C,#REF!)</f>
        <v>0</v>
      </c>
      <c r="F112" t="str">
        <f t="shared" si="2"/>
        <v/>
      </c>
      <c r="H11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2" t="str">
        <f t="shared" si="3"/>
        <v/>
      </c>
      <c r="L11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3" spans="1:12" x14ac:dyDescent="0.3">
      <c r="A113">
        <v>112</v>
      </c>
      <c r="D113" s="27">
        <f>SUMIFS(Kollektenübersicht!H:H,Kollektenübersicht!F:F,#REF!)+SUMIFS(Kollektenübersicht!J:J,Kollektenübersicht!F:F,#REF!)+SUMIFS(Anfangsbestände!F:F,Anfangsbestände!C:C,#REF!)</f>
        <v>0</v>
      </c>
      <c r="F113" t="str">
        <f t="shared" si="2"/>
        <v/>
      </c>
      <c r="H11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3" t="str">
        <f t="shared" si="3"/>
        <v/>
      </c>
      <c r="L11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4" spans="1:12" x14ac:dyDescent="0.3">
      <c r="A114">
        <v>113</v>
      </c>
      <c r="D114" s="27">
        <f>SUMIFS(Kollektenübersicht!H:H,Kollektenübersicht!F:F,#REF!)+SUMIFS(Kollektenübersicht!J:J,Kollektenübersicht!F:F,#REF!)+SUMIFS(Anfangsbestände!F:F,Anfangsbestände!C:C,#REF!)</f>
        <v>0</v>
      </c>
      <c r="F114" t="str">
        <f t="shared" si="2"/>
        <v/>
      </c>
      <c r="H11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4" t="str">
        <f t="shared" si="3"/>
        <v/>
      </c>
      <c r="L11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5" spans="1:12" x14ac:dyDescent="0.3">
      <c r="A115">
        <v>114</v>
      </c>
      <c r="D115" s="27">
        <f>SUMIFS(Kollektenübersicht!H:H,Kollektenübersicht!F:F,#REF!)+SUMIFS(Kollektenübersicht!J:J,Kollektenübersicht!F:F,#REF!)+SUMIFS(Anfangsbestände!F:F,Anfangsbestände!C:C,#REF!)</f>
        <v>0</v>
      </c>
      <c r="F115" t="str">
        <f t="shared" si="2"/>
        <v/>
      </c>
      <c r="H11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5" t="str">
        <f t="shared" si="3"/>
        <v/>
      </c>
      <c r="L11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6" spans="1:12" x14ac:dyDescent="0.3">
      <c r="A116">
        <v>115</v>
      </c>
      <c r="D116" s="27">
        <f>SUMIFS(Kollektenübersicht!H:H,Kollektenübersicht!F:F,#REF!)+SUMIFS(Kollektenübersicht!J:J,Kollektenübersicht!F:F,#REF!)+SUMIFS(Anfangsbestände!F:F,Anfangsbestände!C:C,#REF!)</f>
        <v>0</v>
      </c>
      <c r="F116" t="str">
        <f t="shared" si="2"/>
        <v/>
      </c>
      <c r="H11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6" t="str">
        <f t="shared" si="3"/>
        <v/>
      </c>
      <c r="L11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7" spans="1:12" x14ac:dyDescent="0.3">
      <c r="A117">
        <v>116</v>
      </c>
      <c r="D117" s="27">
        <f>SUMIFS(Kollektenübersicht!H:H,Kollektenübersicht!F:F,#REF!)+SUMIFS(Kollektenübersicht!J:J,Kollektenübersicht!F:F,#REF!)+SUMIFS(Anfangsbestände!F:F,Anfangsbestände!C:C,#REF!)</f>
        <v>0</v>
      </c>
      <c r="F117" t="str">
        <f t="shared" si="2"/>
        <v/>
      </c>
      <c r="H11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7" t="str">
        <f t="shared" si="3"/>
        <v/>
      </c>
      <c r="L11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8" spans="1:12" x14ac:dyDescent="0.3">
      <c r="A118">
        <v>117</v>
      </c>
      <c r="D118" s="27">
        <f>SUMIFS(Kollektenübersicht!H:H,Kollektenübersicht!F:F,#REF!)+SUMIFS(Kollektenübersicht!J:J,Kollektenübersicht!F:F,#REF!)+SUMIFS(Anfangsbestände!F:F,Anfangsbestände!C:C,#REF!)</f>
        <v>0</v>
      </c>
      <c r="F118" t="str">
        <f t="shared" si="2"/>
        <v/>
      </c>
      <c r="H11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8" t="str">
        <f t="shared" si="3"/>
        <v/>
      </c>
      <c r="L11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9" spans="1:12" x14ac:dyDescent="0.3">
      <c r="A119">
        <v>118</v>
      </c>
      <c r="D119" s="27">
        <f>SUMIFS(Kollektenübersicht!H:H,Kollektenübersicht!F:F,#REF!)+SUMIFS(Kollektenübersicht!J:J,Kollektenübersicht!F:F,#REF!)+SUMIFS(Anfangsbestände!F:F,Anfangsbestände!C:C,#REF!)</f>
        <v>0</v>
      </c>
      <c r="F119" t="str">
        <f t="shared" si="2"/>
        <v/>
      </c>
      <c r="H11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9" t="str">
        <f t="shared" si="3"/>
        <v/>
      </c>
      <c r="L11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0" spans="1:12" x14ac:dyDescent="0.3">
      <c r="A120">
        <v>119</v>
      </c>
      <c r="D120" s="27">
        <f>SUMIFS(Kollektenübersicht!H:H,Kollektenübersicht!F:F,#REF!)+SUMIFS(Kollektenübersicht!J:J,Kollektenübersicht!F:F,#REF!)+SUMIFS(Anfangsbestände!F:F,Anfangsbestände!C:C,#REF!)</f>
        <v>0</v>
      </c>
      <c r="F120" t="str">
        <f t="shared" si="2"/>
        <v/>
      </c>
      <c r="H12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0" t="str">
        <f t="shared" si="3"/>
        <v/>
      </c>
      <c r="L12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1" spans="1:12" x14ac:dyDescent="0.3">
      <c r="A121">
        <v>120</v>
      </c>
      <c r="D121" s="27">
        <f>SUMIFS(Kollektenübersicht!H:H,Kollektenübersicht!F:F,#REF!)+SUMIFS(Kollektenübersicht!J:J,Kollektenübersicht!F:F,#REF!)+SUMIFS(Anfangsbestände!F:F,Anfangsbestände!C:C,#REF!)</f>
        <v>0</v>
      </c>
      <c r="F121" t="str">
        <f t="shared" si="2"/>
        <v/>
      </c>
      <c r="H12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1" t="str">
        <f t="shared" si="3"/>
        <v/>
      </c>
      <c r="L12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2" spans="1:12" x14ac:dyDescent="0.3">
      <c r="A122">
        <v>121</v>
      </c>
      <c r="D122" s="27">
        <f>SUMIFS(Kollektenübersicht!H:H,Kollektenübersicht!F:F,#REF!)+SUMIFS(Kollektenübersicht!J:J,Kollektenübersicht!F:F,#REF!)+SUMIFS(Anfangsbestände!F:F,Anfangsbestände!C:C,#REF!)</f>
        <v>0</v>
      </c>
      <c r="F122" t="str">
        <f t="shared" si="2"/>
        <v/>
      </c>
      <c r="H12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2" t="str">
        <f t="shared" si="3"/>
        <v/>
      </c>
      <c r="L12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3" spans="1:12" x14ac:dyDescent="0.3">
      <c r="A123">
        <v>122</v>
      </c>
      <c r="D123" s="27">
        <f>SUMIFS(Kollektenübersicht!H:H,Kollektenübersicht!F:F,#REF!)+SUMIFS(Kollektenübersicht!J:J,Kollektenübersicht!F:F,#REF!)+SUMIFS(Anfangsbestände!F:F,Anfangsbestände!C:C,#REF!)</f>
        <v>0</v>
      </c>
      <c r="F123" t="str">
        <f t="shared" si="2"/>
        <v/>
      </c>
      <c r="H12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3" t="str">
        <f t="shared" si="3"/>
        <v/>
      </c>
      <c r="L12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4" spans="1:12" x14ac:dyDescent="0.3">
      <c r="A124">
        <v>123</v>
      </c>
      <c r="D124" s="27">
        <f>SUMIFS(Kollektenübersicht!H:H,Kollektenübersicht!F:F,#REF!)+SUMIFS(Kollektenübersicht!J:J,Kollektenübersicht!F:F,#REF!)+SUMIFS(Anfangsbestände!F:F,Anfangsbestände!C:C,#REF!)</f>
        <v>0</v>
      </c>
      <c r="F124" t="str">
        <f t="shared" si="2"/>
        <v/>
      </c>
      <c r="H12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4" t="str">
        <f t="shared" si="3"/>
        <v/>
      </c>
      <c r="L12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5" spans="1:12" x14ac:dyDescent="0.3">
      <c r="A125">
        <v>124</v>
      </c>
      <c r="D125" s="27">
        <f>SUMIFS(Kollektenübersicht!H:H,Kollektenübersicht!F:F,#REF!)+SUMIFS(Kollektenübersicht!J:J,Kollektenübersicht!F:F,#REF!)+SUMIFS(Anfangsbestände!F:F,Anfangsbestände!C:C,#REF!)</f>
        <v>0</v>
      </c>
      <c r="F125" t="str">
        <f t="shared" si="2"/>
        <v/>
      </c>
      <c r="H12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5" t="str">
        <f t="shared" si="3"/>
        <v/>
      </c>
      <c r="L12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6" spans="1:12" x14ac:dyDescent="0.3">
      <c r="A126">
        <v>125</v>
      </c>
      <c r="D126" s="27">
        <f>SUMIFS(Kollektenübersicht!H:H,Kollektenübersicht!F:F,#REF!)+SUMIFS(Kollektenübersicht!J:J,Kollektenübersicht!F:F,#REF!)+SUMIFS(Anfangsbestände!F:F,Anfangsbestände!C:C,#REF!)</f>
        <v>0</v>
      </c>
      <c r="F126" t="str">
        <f t="shared" si="2"/>
        <v/>
      </c>
      <c r="H12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6" t="str">
        <f t="shared" si="3"/>
        <v/>
      </c>
      <c r="L12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7" spans="1:12" x14ac:dyDescent="0.3">
      <c r="A127">
        <v>126</v>
      </c>
      <c r="D127" s="27">
        <f>SUMIFS(Kollektenübersicht!H:H,Kollektenübersicht!F:F,#REF!)+SUMIFS(Kollektenübersicht!J:J,Kollektenübersicht!F:F,#REF!)+SUMIFS(Anfangsbestände!F:F,Anfangsbestände!C:C,#REF!)</f>
        <v>0</v>
      </c>
      <c r="F127" t="str">
        <f t="shared" si="2"/>
        <v/>
      </c>
      <c r="H12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7" t="str">
        <f t="shared" si="3"/>
        <v/>
      </c>
      <c r="L12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8" spans="1:12" x14ac:dyDescent="0.3">
      <c r="A128">
        <v>127</v>
      </c>
      <c r="D128" s="27">
        <f>SUMIFS(Kollektenübersicht!H:H,Kollektenübersicht!F:F,#REF!)+SUMIFS(Kollektenübersicht!J:J,Kollektenübersicht!F:F,#REF!)+SUMIFS(Anfangsbestände!F:F,Anfangsbestände!C:C,#REF!)</f>
        <v>0</v>
      </c>
      <c r="F128" t="str">
        <f t="shared" si="2"/>
        <v/>
      </c>
      <c r="H12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8" t="str">
        <f t="shared" si="3"/>
        <v/>
      </c>
      <c r="L12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9" spans="1:12" x14ac:dyDescent="0.3">
      <c r="A129">
        <v>128</v>
      </c>
      <c r="D129" s="27">
        <f>SUMIFS(Kollektenübersicht!H:H,Kollektenübersicht!F:F,#REF!)+SUMIFS(Kollektenübersicht!J:J,Kollektenübersicht!F:F,#REF!)+SUMIFS(Anfangsbestände!F:F,Anfangsbestände!C:C,#REF!)</f>
        <v>0</v>
      </c>
      <c r="F129" t="str">
        <f t="shared" si="2"/>
        <v/>
      </c>
      <c r="H12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9" t="str">
        <f t="shared" si="3"/>
        <v/>
      </c>
      <c r="L12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0" spans="1:12" x14ac:dyDescent="0.3">
      <c r="A130">
        <v>129</v>
      </c>
      <c r="D130" s="27">
        <f>SUMIFS(Kollektenübersicht!H:H,Kollektenübersicht!F:F,#REF!)+SUMIFS(Kollektenübersicht!J:J,Kollektenübersicht!F:F,#REF!)+SUMIFS(Anfangsbestände!F:F,Anfangsbestände!C:C,#REF!)</f>
        <v>0</v>
      </c>
      <c r="F130" t="str">
        <f t="shared" si="2"/>
        <v/>
      </c>
      <c r="H13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0" t="str">
        <f t="shared" si="3"/>
        <v/>
      </c>
      <c r="L13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1" spans="1:12" x14ac:dyDescent="0.3">
      <c r="A131">
        <v>130</v>
      </c>
      <c r="D131" s="27">
        <f>SUMIFS(Kollektenübersicht!H:H,Kollektenübersicht!F:F,#REF!)+SUMIFS(Kollektenübersicht!J:J,Kollektenübersicht!F:F,#REF!)+SUMIFS(Anfangsbestände!F:F,Anfangsbestände!C:C,#REF!)</f>
        <v>0</v>
      </c>
      <c r="F131" t="str">
        <f t="shared" ref="F131:F151" si="4">IF(H131=0,"",3000+A131)</f>
        <v/>
      </c>
      <c r="H13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1" t="str">
        <f t="shared" ref="J131:J151" si="5">IF(L131=0,"",1000+A131)</f>
        <v/>
      </c>
      <c r="L13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2" spans="1:12" x14ac:dyDescent="0.3">
      <c r="A132">
        <v>131</v>
      </c>
      <c r="D132" s="27">
        <f>SUMIFS(Kollektenübersicht!H:H,Kollektenübersicht!F:F,#REF!)+SUMIFS(Kollektenübersicht!J:J,Kollektenübersicht!F:F,#REF!)+SUMIFS(Anfangsbestände!F:F,Anfangsbestände!C:C,#REF!)</f>
        <v>0</v>
      </c>
      <c r="F132" t="str">
        <f t="shared" si="4"/>
        <v/>
      </c>
      <c r="H13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2" t="str">
        <f t="shared" si="5"/>
        <v/>
      </c>
      <c r="L13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3" spans="1:12" x14ac:dyDescent="0.3">
      <c r="A133">
        <v>132</v>
      </c>
      <c r="D133" s="27">
        <f>SUMIFS(Kollektenübersicht!H:H,Kollektenübersicht!F:F,#REF!)+SUMIFS(Kollektenübersicht!J:J,Kollektenübersicht!F:F,#REF!)+SUMIFS(Anfangsbestände!F:F,Anfangsbestände!C:C,#REF!)</f>
        <v>0</v>
      </c>
      <c r="F133" t="str">
        <f t="shared" si="4"/>
        <v/>
      </c>
      <c r="H13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3" t="str">
        <f t="shared" si="5"/>
        <v/>
      </c>
      <c r="L13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4" spans="1:12" x14ac:dyDescent="0.3">
      <c r="A134">
        <v>133</v>
      </c>
      <c r="D134" s="27">
        <f>SUMIFS(Kollektenübersicht!H:H,Kollektenübersicht!F:F,#REF!)+SUMIFS(Kollektenübersicht!J:J,Kollektenübersicht!F:F,#REF!)+SUMIFS(Anfangsbestände!F:F,Anfangsbestände!C:C,#REF!)</f>
        <v>0</v>
      </c>
      <c r="F134" t="str">
        <f t="shared" si="4"/>
        <v/>
      </c>
      <c r="H13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4" t="str">
        <f t="shared" si="5"/>
        <v/>
      </c>
      <c r="L13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5" spans="1:12" x14ac:dyDescent="0.3">
      <c r="A135">
        <v>134</v>
      </c>
      <c r="D135" s="27">
        <f>SUMIFS(Kollektenübersicht!H:H,Kollektenübersicht!F:F,#REF!)+SUMIFS(Kollektenübersicht!J:J,Kollektenübersicht!F:F,#REF!)+SUMIFS(Anfangsbestände!F:F,Anfangsbestände!C:C,#REF!)</f>
        <v>0</v>
      </c>
      <c r="F135" t="str">
        <f t="shared" si="4"/>
        <v/>
      </c>
      <c r="H13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5" t="str">
        <f t="shared" si="5"/>
        <v/>
      </c>
      <c r="L13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6" spans="1:12" x14ac:dyDescent="0.3">
      <c r="A136">
        <v>135</v>
      </c>
      <c r="D136" s="27">
        <f>SUMIFS(Kollektenübersicht!H:H,Kollektenübersicht!F:F,#REF!)+SUMIFS(Kollektenübersicht!J:J,Kollektenübersicht!F:F,#REF!)+SUMIFS(Anfangsbestände!F:F,Anfangsbestände!C:C,#REF!)</f>
        <v>0</v>
      </c>
      <c r="F136" t="str">
        <f t="shared" si="4"/>
        <v/>
      </c>
      <c r="H13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6" t="str">
        <f t="shared" si="5"/>
        <v/>
      </c>
      <c r="L13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7" spans="1:12" x14ac:dyDescent="0.3">
      <c r="A137">
        <v>136</v>
      </c>
      <c r="D137" s="27">
        <f>SUMIFS(Kollektenübersicht!H:H,Kollektenübersicht!F:F,#REF!)+SUMIFS(Kollektenübersicht!J:J,Kollektenübersicht!F:F,#REF!)+SUMIFS(Anfangsbestände!F:F,Anfangsbestände!C:C,#REF!)</f>
        <v>0</v>
      </c>
      <c r="F137" t="str">
        <f t="shared" si="4"/>
        <v/>
      </c>
      <c r="H13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7" t="str">
        <f t="shared" si="5"/>
        <v/>
      </c>
      <c r="L13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8" spans="1:12" x14ac:dyDescent="0.3">
      <c r="A138">
        <v>137</v>
      </c>
      <c r="D138" s="27">
        <f>SUMIFS(Kollektenübersicht!H:H,Kollektenübersicht!F:F,#REF!)+SUMIFS(Kollektenübersicht!J:J,Kollektenübersicht!F:F,#REF!)+SUMIFS(Anfangsbestände!F:F,Anfangsbestände!C:C,#REF!)</f>
        <v>0</v>
      </c>
      <c r="F138" t="str">
        <f t="shared" si="4"/>
        <v/>
      </c>
      <c r="H13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8" t="str">
        <f t="shared" si="5"/>
        <v/>
      </c>
      <c r="L13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9" spans="1:12" x14ac:dyDescent="0.3">
      <c r="A139">
        <v>138</v>
      </c>
      <c r="D139" s="27">
        <f>SUMIFS(Kollektenübersicht!H:H,Kollektenübersicht!F:F,#REF!)+SUMIFS(Kollektenübersicht!J:J,Kollektenübersicht!F:F,#REF!)+SUMIFS(Anfangsbestände!F:F,Anfangsbestände!C:C,#REF!)</f>
        <v>0</v>
      </c>
      <c r="F139" t="str">
        <f t="shared" si="4"/>
        <v/>
      </c>
      <c r="H13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9" t="str">
        <f t="shared" si="5"/>
        <v/>
      </c>
      <c r="L13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0" spans="1:12" x14ac:dyDescent="0.3">
      <c r="A140">
        <v>139</v>
      </c>
      <c r="D140" s="27">
        <f>SUMIFS(Kollektenübersicht!H:H,Kollektenübersicht!F:F,#REF!)+SUMIFS(Kollektenübersicht!J:J,Kollektenübersicht!F:F,#REF!)+SUMIFS(Anfangsbestände!F:F,Anfangsbestände!C:C,#REF!)</f>
        <v>0</v>
      </c>
      <c r="F140" t="str">
        <f t="shared" si="4"/>
        <v/>
      </c>
      <c r="H14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0" t="str">
        <f t="shared" si="5"/>
        <v/>
      </c>
      <c r="L14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1" spans="1:12" x14ac:dyDescent="0.3">
      <c r="A141">
        <v>140</v>
      </c>
      <c r="D141" s="27">
        <f>SUMIFS(Kollektenübersicht!H:H,Kollektenübersicht!F:F,#REF!)+SUMIFS(Kollektenübersicht!J:J,Kollektenübersicht!F:F,#REF!)+SUMIFS(Anfangsbestände!F:F,Anfangsbestände!C:C,#REF!)</f>
        <v>0</v>
      </c>
      <c r="F141" t="str">
        <f t="shared" si="4"/>
        <v/>
      </c>
      <c r="H14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1" t="str">
        <f t="shared" si="5"/>
        <v/>
      </c>
      <c r="L14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2" spans="1:12" x14ac:dyDescent="0.3">
      <c r="A142">
        <v>141</v>
      </c>
      <c r="D142" s="27">
        <f>SUMIFS(Kollektenübersicht!H:H,Kollektenübersicht!F:F,#REF!)+SUMIFS(Kollektenübersicht!J:J,Kollektenübersicht!F:F,#REF!)+SUMIFS(Anfangsbestände!F:F,Anfangsbestände!C:C,#REF!)</f>
        <v>0</v>
      </c>
      <c r="F142" t="str">
        <f t="shared" si="4"/>
        <v/>
      </c>
      <c r="H14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2" t="str">
        <f t="shared" si="5"/>
        <v/>
      </c>
      <c r="L14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3" spans="1:12" x14ac:dyDescent="0.3">
      <c r="A143">
        <v>142</v>
      </c>
      <c r="D143" s="27">
        <f>SUMIFS(Kollektenübersicht!H:H,Kollektenübersicht!F:F,#REF!)+SUMIFS(Kollektenübersicht!J:J,Kollektenübersicht!F:F,#REF!)+SUMIFS(Anfangsbestände!F:F,Anfangsbestände!C:C,#REF!)</f>
        <v>0</v>
      </c>
      <c r="F143" t="str">
        <f t="shared" si="4"/>
        <v/>
      </c>
      <c r="H14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3" t="str">
        <f t="shared" si="5"/>
        <v/>
      </c>
      <c r="L14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4" spans="1:12" x14ac:dyDescent="0.3">
      <c r="A144">
        <v>143</v>
      </c>
      <c r="D144" s="27">
        <f>SUMIFS(Kollektenübersicht!H:H,Kollektenübersicht!F:F,#REF!)+SUMIFS(Kollektenübersicht!J:J,Kollektenübersicht!F:F,#REF!)+SUMIFS(Anfangsbestände!F:F,Anfangsbestände!C:C,#REF!)</f>
        <v>0</v>
      </c>
      <c r="F144" t="str">
        <f t="shared" si="4"/>
        <v/>
      </c>
      <c r="H14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4" t="str">
        <f t="shared" si="5"/>
        <v/>
      </c>
      <c r="L14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5" spans="1:12" x14ac:dyDescent="0.3">
      <c r="A145">
        <v>144</v>
      </c>
      <c r="D145" s="27">
        <f>SUMIFS(Kollektenübersicht!H:H,Kollektenübersicht!F:F,#REF!)+SUMIFS(Kollektenübersicht!J:J,Kollektenübersicht!F:F,#REF!)+SUMIFS(Anfangsbestände!F:F,Anfangsbestände!C:C,#REF!)</f>
        <v>0</v>
      </c>
      <c r="F145" t="str">
        <f t="shared" si="4"/>
        <v/>
      </c>
      <c r="H14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5" t="str">
        <f t="shared" si="5"/>
        <v/>
      </c>
      <c r="L14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6" spans="1:12" x14ac:dyDescent="0.3">
      <c r="A146">
        <v>145</v>
      </c>
      <c r="D146" s="27">
        <f>SUMIFS(Kollektenübersicht!H:H,Kollektenübersicht!F:F,#REF!)+SUMIFS(Kollektenübersicht!J:J,Kollektenübersicht!F:F,#REF!)+SUMIFS(Anfangsbestände!F:F,Anfangsbestände!C:C,#REF!)</f>
        <v>0</v>
      </c>
      <c r="F146" t="str">
        <f t="shared" si="4"/>
        <v/>
      </c>
      <c r="H14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6" t="str">
        <f t="shared" si="5"/>
        <v/>
      </c>
      <c r="L14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7" spans="1:12" x14ac:dyDescent="0.3">
      <c r="A147">
        <v>146</v>
      </c>
      <c r="D147" s="27">
        <f>SUMIFS(Kollektenübersicht!H:H,Kollektenübersicht!F:F,#REF!)+SUMIFS(Kollektenübersicht!J:J,Kollektenübersicht!F:F,#REF!)+SUMIFS(Anfangsbestände!F:F,Anfangsbestände!C:C,#REF!)</f>
        <v>0</v>
      </c>
      <c r="F147" t="str">
        <f t="shared" si="4"/>
        <v/>
      </c>
      <c r="H14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7" t="str">
        <f t="shared" si="5"/>
        <v/>
      </c>
      <c r="L14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8" spans="1:12" x14ac:dyDescent="0.3">
      <c r="A148">
        <v>147</v>
      </c>
      <c r="D148" s="27">
        <f>SUMIFS(Kollektenübersicht!H:H,Kollektenübersicht!F:F,#REF!)+SUMIFS(Kollektenübersicht!J:J,Kollektenübersicht!F:F,#REF!)+SUMIFS(Anfangsbestände!F:F,Anfangsbestände!C:C,#REF!)</f>
        <v>0</v>
      </c>
      <c r="F148" t="str">
        <f t="shared" si="4"/>
        <v/>
      </c>
      <c r="H14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8" t="str">
        <f t="shared" si="5"/>
        <v/>
      </c>
      <c r="L14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9" spans="1:12" x14ac:dyDescent="0.3">
      <c r="A149">
        <v>148</v>
      </c>
      <c r="D149" s="27">
        <f>SUMIFS(Kollektenübersicht!H:H,Kollektenübersicht!F:F,#REF!)+SUMIFS(Kollektenübersicht!J:J,Kollektenübersicht!F:F,#REF!)+SUMIFS(Anfangsbestände!F:F,Anfangsbestände!C:C,#REF!)</f>
        <v>0</v>
      </c>
      <c r="F149" t="str">
        <f t="shared" si="4"/>
        <v/>
      </c>
      <c r="H14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9" t="str">
        <f t="shared" si="5"/>
        <v/>
      </c>
      <c r="L14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50" spans="1:12" x14ac:dyDescent="0.3">
      <c r="A150">
        <v>149</v>
      </c>
      <c r="D150" s="27">
        <f>SUMIFS(Kollektenübersicht!H:H,Kollektenübersicht!F:F,#REF!)+SUMIFS(Kollektenübersicht!J:J,Kollektenübersicht!F:F,#REF!)+SUMIFS(Anfangsbestände!F:F,Anfangsbestände!C:C,#REF!)</f>
        <v>0</v>
      </c>
      <c r="F150" t="str">
        <f t="shared" si="4"/>
        <v/>
      </c>
      <c r="H15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50" t="str">
        <f t="shared" si="5"/>
        <v/>
      </c>
      <c r="L15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51" spans="1:12" x14ac:dyDescent="0.3">
      <c r="A151">
        <v>150</v>
      </c>
      <c r="D151" s="27">
        <f>SUMIFS(Kollektenübersicht!H:H,Kollektenübersicht!F:F,#REF!)+SUMIFS(Kollektenübersicht!J:J,Kollektenübersicht!F:F,#REF!)+SUMIFS(Anfangsbestände!F:F,Anfangsbestände!C:C,#REF!)</f>
        <v>0</v>
      </c>
      <c r="F151" t="str">
        <f t="shared" si="4"/>
        <v/>
      </c>
      <c r="H15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51" t="str">
        <f t="shared" si="5"/>
        <v/>
      </c>
      <c r="L15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14" spans="13:13" x14ac:dyDescent="0.3">
      <c r="M514">
        <f>SUMIFS(Kollektenübersicht!H:H,Kollektenübersicht!D:D,'Eingabe Zweckbestimmungen'!#REF!)+SUMIFS(Kollektenübersicht!J:J,Kollektenübersicht!D:D,'Eingabe Zweckbestimmungen'!#REF!)</f>
        <v>0</v>
      </c>
    </row>
    <row r="515" spans="13:13" x14ac:dyDescent="0.3">
      <c r="M515">
        <f>SUMIFS(Kollektenübersicht!H:H,Kollektenübersicht!D:D,'Eingabe Zweckbestimmungen'!#REF!)+SUMIFS(Kollektenübersicht!J:J,Kollektenübersicht!D:D,'Eingabe Zweckbestimmungen'!#REF!)</f>
        <v>0</v>
      </c>
    </row>
    <row r="516" spans="13:13" x14ac:dyDescent="0.3">
      <c r="M516">
        <f>Kollektenbons!F6</f>
        <v>0</v>
      </c>
    </row>
  </sheetData>
  <sheetProtection insertRows="0" selectLockedCells="1"/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F8C1-7BB2-401E-A4CA-AE540CED551F}">
  <dimension ref="A1:U604"/>
  <sheetViews>
    <sheetView topLeftCell="Y1" workbookViewId="0">
      <selection activeCell="X1" sqref="A1:X1048576"/>
    </sheetView>
  </sheetViews>
  <sheetFormatPr baseColWidth="10" defaultColWidth="11.44140625" defaultRowHeight="14.4" x14ac:dyDescent="0.3"/>
  <cols>
    <col min="1" max="1" width="11.44140625" style="35" hidden="1" customWidth="1"/>
    <col min="2" max="2" width="11.5546875" style="61" hidden="1" customWidth="1"/>
    <col min="3" max="3" width="14.44140625" style="35" hidden="1" customWidth="1"/>
    <col min="4" max="4" width="25.44140625" style="35" hidden="1" customWidth="1"/>
    <col min="5" max="5" width="11.5546875" style="96" hidden="1" customWidth="1"/>
    <col min="6" max="6" width="11.5546875" style="61" hidden="1" customWidth="1"/>
    <col min="7" max="7" width="17.88671875" style="61" hidden="1" customWidth="1"/>
    <col min="8" max="8" width="11.5546875" style="61" hidden="1" customWidth="1"/>
    <col min="9" max="9" width="15.109375" style="35" hidden="1" customWidth="1"/>
    <col min="10" max="10" width="17.88671875" style="35" hidden="1" customWidth="1"/>
    <col min="11" max="11" width="29.6640625" style="35" hidden="1" customWidth="1"/>
    <col min="12" max="14" width="11.5546875" style="35" hidden="1" customWidth="1"/>
    <col min="15" max="15" width="29.44140625" style="35" hidden="1" customWidth="1"/>
    <col min="16" max="17" width="11.5546875" style="35" hidden="1" customWidth="1"/>
    <col min="18" max="18" width="29.6640625" style="35" hidden="1" customWidth="1"/>
    <col min="19" max="21" width="11.5546875" style="35" hidden="1" customWidth="1"/>
    <col min="22" max="24" width="0" style="35" hidden="1" customWidth="1"/>
    <col min="25" max="16384" width="11.44140625" style="35"/>
  </cols>
  <sheetData>
    <row r="1" spans="1:21" x14ac:dyDescent="0.3">
      <c r="D1" s="61"/>
      <c r="G1" s="61" t="s">
        <v>25</v>
      </c>
      <c r="I1" s="35" t="str">
        <f>Pflichtkollekte[[#Headers],[Pflichtkollekten]]</f>
        <v>Pflichtkollekten</v>
      </c>
      <c r="J1" s="35" t="str">
        <f>Zweckbestimmung[[#Headers],[Zweckbestimmung]]</f>
        <v>Zweckbestimmung</v>
      </c>
      <c r="K1" s="35" t="s">
        <v>24</v>
      </c>
      <c r="L1" s="35" t="s">
        <v>26</v>
      </c>
      <c r="O1" s="58" t="s">
        <v>69</v>
      </c>
      <c r="U1" s="144" t="s">
        <v>8</v>
      </c>
    </row>
    <row r="2" spans="1:21" x14ac:dyDescent="0.3">
      <c r="A2" s="35">
        <v>1</v>
      </c>
      <c r="B2" s="61">
        <v>1001</v>
      </c>
      <c r="C2" s="61" t="str">
        <f>IFERROR(VLOOKUP(B2,'Eingabe Zweckbestimmungen'!J:J,1,FALSE),"")</f>
        <v/>
      </c>
      <c r="D2" s="61" t="str">
        <f>IFERROR(VLOOKUP(B2,'Eingabe Zweckbestimmungen'!J:K,2,FALSE),"")</f>
        <v/>
      </c>
      <c r="E2" s="96" t="s">
        <v>3</v>
      </c>
      <c r="G2" s="61" t="s">
        <v>18</v>
      </c>
      <c r="I2" s="35" t="str">
        <f>IFERROR(IF(Pflichtkollekte[[#This Row],[Pflichtkollekten]]="","",Pflichtkollekte[[#This Row],[Pflichtkollekten]]),"")</f>
        <v/>
      </c>
      <c r="J2" s="35" t="str">
        <f>IF(Zweckbestimmung[[#This Row],[Zweckbestimmung]]="","",Zweckbestimmung[[#This Row],[Zweckbestimmung]])</f>
        <v/>
      </c>
      <c r="K2" s="35" t="str">
        <f>IF(weiterzuleitende[[#This Row],[freie weiterzuleitende Kollekten]]="","",weiterzuleitende[[#This Row],[freie weiterzuleitende Kollekten]])</f>
        <v/>
      </c>
      <c r="L2" s="35" t="s">
        <v>27</v>
      </c>
      <c r="N2" s="35">
        <f>IF(P2&lt;&gt;0,2000+A2,0)</f>
        <v>0</v>
      </c>
      <c r="O2" s="35" t="str">
        <f>IFERROR(CONCATENATE(U$1,Zweckbestimmung[[#This Row],[Zweckbestimmung]]),"")</f>
        <v>Zw. Zweckg. Kollekte</v>
      </c>
      <c r="P2" s="35">
        <f>IF(O2="",0,SUMIFS(Kollektenübersicht!$H:$H,Kollektenübersicht!$G:$G,O2)+SUMIFS(Kollektenübersicht!$J:$J,Kollektenübersicht!$G:$G,O2)+SUMIFS(Anfangsbestände!F:F,Anfangsbestände!E:E,O2))</f>
        <v>0</v>
      </c>
      <c r="Q2" s="35">
        <f>IF(S2&lt;&gt;0,2500+A2,0)</f>
        <v>0</v>
      </c>
      <c r="R2" s="35" t="str">
        <f>IFERROR(CONCATENATE(U$2,Zweckbestimmung[[#This Row],[Zweckbestimmung]]),"")</f>
        <v>Zw. Zweckg. Spende</v>
      </c>
      <c r="S2" s="35">
        <f>IF(R2="",0,SUMIFS(Kollektenübersicht!$H:$H,Kollektenübersicht!$G:$G,R2)+SUMIFS(Kollektenübersicht!$J:$J,Kollektenübersicht!$G:$G,R2)+SUMIFS(Anfangsbestände!F:F,Anfangsbestände!E:E,R2))</f>
        <v>0</v>
      </c>
      <c r="U2" s="144" t="s">
        <v>9</v>
      </c>
    </row>
    <row r="3" spans="1:21" x14ac:dyDescent="0.3">
      <c r="A3" s="35">
        <v>2</v>
      </c>
      <c r="B3" s="61">
        <v>1002</v>
      </c>
      <c r="C3" s="61" t="str">
        <f>IFERROR(VLOOKUP(B3,'Eingabe Zweckbestimmungen'!J:J,1,FALSE),"")</f>
        <v/>
      </c>
      <c r="D3" s="61" t="str">
        <f>IFERROR(VLOOKUP(B3,'Eingabe Zweckbestimmungen'!J:K,2,FALSE),"")</f>
        <v/>
      </c>
      <c r="E3" s="96" t="s">
        <v>3</v>
      </c>
      <c r="G3" s="61" t="s">
        <v>4</v>
      </c>
      <c r="I3" s="35" t="str">
        <f>IFERROR(IF(Pflichtkollekte[[#This Row],[Pflichtkollekten]]="","",Pflichtkollekte[[#This Row],[Pflichtkollekten]]),"")</f>
        <v/>
      </c>
      <c r="J3" s="35" t="str">
        <f>IFERROR(IF(#REF!="","",#REF!),"")</f>
        <v/>
      </c>
      <c r="K3" s="35" t="str">
        <f>IFERROR(IF(#REF!="","",#REF!),"")</f>
        <v/>
      </c>
      <c r="N3" s="35">
        <f t="shared" ref="N3:N66" si="0">IF(P3&lt;&gt;0,2000+A3,0)</f>
        <v>0</v>
      </c>
      <c r="O3" s="35" t="str">
        <f>IFERROR(CONCATENATE(U$1,Zweckbestimmung[[#This Row],[Zweckbestimmung]]),"")</f>
        <v/>
      </c>
      <c r="P3" s="35">
        <f>IF(O3="",0,SUMIFS(Kollektenübersicht!$H:$H,Kollektenübersicht!$G:$G,O3)+SUMIFS(Kollektenübersicht!$J:$J,Kollektenübersicht!$G:$G,O3)+SUMIFS(Anfangsbestände!F:F,Anfangsbestände!E:E,O3))</f>
        <v>0</v>
      </c>
      <c r="Q3" s="35">
        <f t="shared" ref="Q3:Q66" si="1">IF(S3&lt;&gt;0,2500+A3,0)</f>
        <v>0</v>
      </c>
      <c r="R3" s="35" t="str">
        <f>IFERROR(CONCATENATE(U$2,Zweckbestimmung[[#This Row],[Zweckbestimmung]]),"")</f>
        <v/>
      </c>
      <c r="S3" s="35">
        <f>IF(R3="",0,SUMIFS(Kollektenübersicht!$H:$H,Kollektenübersicht!$G:$G,R3)+SUMIFS(Kollektenübersicht!$J:$J,Kollektenübersicht!$G:$G,R3)+SUMIFS(Anfangsbestände!F:F,Anfangsbestände!E:E,R3))</f>
        <v>0</v>
      </c>
    </row>
    <row r="4" spans="1:21" x14ac:dyDescent="0.3">
      <c r="A4" s="35">
        <v>3</v>
      </c>
      <c r="B4" s="61">
        <v>1003</v>
      </c>
      <c r="C4" s="61" t="str">
        <f>IFERROR(VLOOKUP(B4,'Eingabe Zweckbestimmungen'!J:J,1,FALSE),"")</f>
        <v/>
      </c>
      <c r="D4" s="61" t="str">
        <f>IFERROR(VLOOKUP(B4,'Eingabe Zweckbestimmungen'!J:K,2,FALSE),"")</f>
        <v/>
      </c>
      <c r="E4" s="96" t="s">
        <v>3</v>
      </c>
      <c r="G4" s="61" t="s">
        <v>24</v>
      </c>
      <c r="I4" s="35" t="str">
        <f>IFERROR(IF(Pflichtkollekte[[#This Row],[Pflichtkollekten]]="","",Pflichtkollekte[[#This Row],[Pflichtkollekten]]),"")</f>
        <v/>
      </c>
      <c r="J4" s="35" t="str">
        <f>IFERROR(IF(#REF!="","",#REF!),"")</f>
        <v/>
      </c>
      <c r="K4" s="35" t="str">
        <f>IFERROR(IF(#REF!="","",#REF!),"")</f>
        <v/>
      </c>
      <c r="N4" s="35">
        <f t="shared" si="0"/>
        <v>0</v>
      </c>
      <c r="O4" s="35" t="str">
        <f>IFERROR(CONCATENATE(U$1,Zweckbestimmung[[#This Row],[Zweckbestimmung]]),"")</f>
        <v/>
      </c>
      <c r="P4" s="35">
        <f>IF(O4="",0,SUMIFS(Kollektenübersicht!$H:$H,Kollektenübersicht!$G:$G,O4)+SUMIFS(Kollektenübersicht!$J:$J,Kollektenübersicht!$G:$G,O4)+SUMIFS(Anfangsbestände!F:F,Anfangsbestände!E:E,O4))</f>
        <v>0</v>
      </c>
      <c r="Q4" s="35">
        <f t="shared" si="1"/>
        <v>0</v>
      </c>
      <c r="R4" s="35" t="str">
        <f>IFERROR(CONCATENATE(U$2,Zweckbestimmung[[#This Row],[Zweckbestimmung]]),"")</f>
        <v/>
      </c>
      <c r="S4" s="35">
        <f>IF(R4="",0,SUMIFS(Kollektenübersicht!$H:$H,Kollektenübersicht!$G:$G,R4)+SUMIFS(Kollektenübersicht!$J:$J,Kollektenübersicht!$G:$G,R4)+SUMIFS(Anfangsbestände!F:F,Anfangsbestände!E:E,R4))</f>
        <v>0</v>
      </c>
    </row>
    <row r="5" spans="1:21" x14ac:dyDescent="0.3">
      <c r="A5" s="35">
        <v>4</v>
      </c>
      <c r="B5" s="61">
        <v>1004</v>
      </c>
      <c r="C5" s="61" t="str">
        <f>IFERROR(VLOOKUP(B5,'Eingabe Zweckbestimmungen'!J:J,1,FALSE),"")</f>
        <v/>
      </c>
      <c r="D5" s="61" t="str">
        <f>IFERROR(VLOOKUP(B5,'Eingabe Zweckbestimmungen'!J:K,2,FALSE),"")</f>
        <v/>
      </c>
      <c r="E5" s="96" t="s">
        <v>3</v>
      </c>
      <c r="I5" s="35" t="str">
        <f>IFERROR(IF(Pflichtkollekte[[#This Row],[Pflichtkollekten]]="","",Pflichtkollekte[[#This Row],[Pflichtkollekten]]),"")</f>
        <v/>
      </c>
      <c r="J5" s="35" t="str">
        <f>IFERROR(IF(#REF!="","",#REF!),"")</f>
        <v/>
      </c>
      <c r="K5" s="35" t="str">
        <f>IFERROR(IF(#REF!="","",#REF!),"")</f>
        <v/>
      </c>
      <c r="N5" s="35">
        <f t="shared" si="0"/>
        <v>0</v>
      </c>
      <c r="O5" s="35" t="str">
        <f>IFERROR(CONCATENATE(U$1,Zweckbestimmung[[#This Row],[Zweckbestimmung]]),"")</f>
        <v/>
      </c>
      <c r="P5" s="35">
        <f>IF(O5="",0,SUMIFS(Kollektenübersicht!$H:$H,Kollektenübersicht!$G:$G,O5)+SUMIFS(Kollektenübersicht!$J:$J,Kollektenübersicht!$G:$G,O5)+SUMIFS(Anfangsbestände!F:F,Anfangsbestände!E:E,O5))</f>
        <v>0</v>
      </c>
      <c r="Q5" s="35">
        <f t="shared" si="1"/>
        <v>0</v>
      </c>
      <c r="R5" s="35" t="str">
        <f>IFERROR(CONCATENATE(U$2,Zweckbestimmung[[#This Row],[Zweckbestimmung]]),"")</f>
        <v/>
      </c>
      <c r="S5" s="35">
        <f>IF(R5="",0,SUMIFS(Kollektenübersicht!$H:$H,Kollektenübersicht!$G:$G,R5)+SUMIFS(Kollektenübersicht!$J:$J,Kollektenübersicht!$G:$G,R5)+SUMIFS(Anfangsbestände!F:F,Anfangsbestände!E:E,R5))</f>
        <v>0</v>
      </c>
    </row>
    <row r="6" spans="1:21" x14ac:dyDescent="0.3">
      <c r="A6" s="35">
        <v>5</v>
      </c>
      <c r="B6" s="61">
        <v>1005</v>
      </c>
      <c r="C6" s="61" t="str">
        <f>IFERROR(VLOOKUP(B6,'Eingabe Zweckbestimmungen'!J:J,1,FALSE),"")</f>
        <v/>
      </c>
      <c r="D6" s="61" t="str">
        <f>IFERROR(VLOOKUP(B6,'Eingabe Zweckbestimmungen'!J:K,2,FALSE),"")</f>
        <v/>
      </c>
      <c r="E6" s="96" t="s">
        <v>3</v>
      </c>
      <c r="I6" s="35" t="str">
        <f>IFERROR(IF(Pflichtkollekte[[#This Row],[Pflichtkollekten]]="","",Pflichtkollekte[[#This Row],[Pflichtkollekten]]),"")</f>
        <v/>
      </c>
      <c r="J6" s="35" t="str">
        <f>IFERROR(IF(#REF!="","",#REF!),"")</f>
        <v/>
      </c>
      <c r="K6" s="35" t="str">
        <f>IFERROR(IF(#REF!="","",#REF!),"")</f>
        <v/>
      </c>
      <c r="N6" s="35">
        <f>IF(P6&lt;&gt;0,2000+A6,0)</f>
        <v>0</v>
      </c>
      <c r="O6" s="35" t="str">
        <f>IFERROR(CONCATENATE(U$1,Zweckbestimmung[[#This Row],[Zweckbestimmung]]),"")</f>
        <v/>
      </c>
      <c r="P6" s="35">
        <f>IF(O6="",0,SUMIFS(Kollektenübersicht!$H:$H,Kollektenübersicht!$G:$G,O6)+SUMIFS(Kollektenübersicht!$J:$J,Kollektenübersicht!$G:$G,O6)+SUMIFS(Anfangsbestände!F:F,Anfangsbestände!E:E,O6))</f>
        <v>0</v>
      </c>
      <c r="Q6" s="35">
        <f t="shared" si="1"/>
        <v>0</v>
      </c>
      <c r="R6" s="35" t="str">
        <f>IFERROR(CONCATENATE(U$2,Zweckbestimmung[[#This Row],[Zweckbestimmung]]),"")</f>
        <v/>
      </c>
      <c r="S6" s="35">
        <f>IF(R6="",0,SUMIFS(Kollektenübersicht!$H:$H,Kollektenübersicht!$G:$G,R6)+SUMIFS(Kollektenübersicht!$J:$J,Kollektenübersicht!$G:$G,R6)+SUMIFS(Anfangsbestände!F:F,Anfangsbestände!E:E,R6))</f>
        <v>0</v>
      </c>
    </row>
    <row r="7" spans="1:21" x14ac:dyDescent="0.3">
      <c r="A7" s="35">
        <v>6</v>
      </c>
      <c r="B7" s="61">
        <v>1006</v>
      </c>
      <c r="C7" s="61" t="str">
        <f>IFERROR(VLOOKUP(B7,'Eingabe Zweckbestimmungen'!J:J,1,FALSE),"")</f>
        <v/>
      </c>
      <c r="D7" s="61" t="str">
        <f>IFERROR(VLOOKUP(B7,'Eingabe Zweckbestimmungen'!J:K,2,FALSE),"")</f>
        <v/>
      </c>
      <c r="E7" s="96" t="s">
        <v>3</v>
      </c>
      <c r="I7" s="35" t="str">
        <f>IFERROR(IF(Pflichtkollekte[[#This Row],[Pflichtkollekten]]="","",Pflichtkollekte[[#This Row],[Pflichtkollekten]]),"")</f>
        <v/>
      </c>
      <c r="J7" s="35" t="str">
        <f>IFERROR(IF(#REF!="","",#REF!),"")</f>
        <v/>
      </c>
      <c r="K7" s="35" t="str">
        <f>IFERROR(IF(#REF!="","",#REF!),"")</f>
        <v/>
      </c>
      <c r="N7" s="35">
        <f t="shared" si="0"/>
        <v>0</v>
      </c>
      <c r="O7" s="35" t="str">
        <f>IFERROR(CONCATENATE(U$1,Zweckbestimmung[[#This Row],[Zweckbestimmung]]),"")</f>
        <v/>
      </c>
      <c r="P7" s="35">
        <f>IF(O7="",0,SUMIFS(Kollektenübersicht!$H:$H,Kollektenübersicht!$G:$G,O7)+SUMIFS(Kollektenübersicht!$J:$J,Kollektenübersicht!$G:$G,O7)+SUMIFS(Anfangsbestände!F:F,Anfangsbestände!E:E,O7))</f>
        <v>0</v>
      </c>
      <c r="Q7" s="35">
        <f t="shared" si="1"/>
        <v>0</v>
      </c>
      <c r="R7" s="35" t="str">
        <f>IFERROR(CONCATENATE(U$2,Zweckbestimmung[[#This Row],[Zweckbestimmung]]),"")</f>
        <v/>
      </c>
      <c r="S7" s="35">
        <f>IF(R7="",0,SUMIFS(Kollektenübersicht!$H:$H,Kollektenübersicht!$G:$G,R7)+SUMIFS(Kollektenübersicht!$J:$J,Kollektenübersicht!$G:$G,R7)+SUMIFS(Anfangsbestände!F:F,Anfangsbestände!E:E,R7))</f>
        <v>0</v>
      </c>
    </row>
    <row r="8" spans="1:21" x14ac:dyDescent="0.3">
      <c r="A8" s="35">
        <v>7</v>
      </c>
      <c r="B8" s="61">
        <v>1007</v>
      </c>
      <c r="C8" s="61" t="str">
        <f>IFERROR(VLOOKUP(B8,'Eingabe Zweckbestimmungen'!J:J,1,FALSE),"")</f>
        <v/>
      </c>
      <c r="D8" s="61" t="str">
        <f>IFERROR(VLOOKUP(B8,'Eingabe Zweckbestimmungen'!J:K,2,FALSE),"")</f>
        <v/>
      </c>
      <c r="E8" s="96" t="s">
        <v>3</v>
      </c>
      <c r="I8" s="35" t="str">
        <f>IFERROR(IF(Pflichtkollekte[[#This Row],[Pflichtkollekten]]="","",Pflichtkollekte[[#This Row],[Pflichtkollekten]]),"")</f>
        <v/>
      </c>
      <c r="J8" s="35" t="str">
        <f>IFERROR(IF(#REF!="","",#REF!),"")</f>
        <v/>
      </c>
      <c r="K8" s="35" t="str">
        <f>IFERROR(IF(#REF!="","",#REF!),"")</f>
        <v/>
      </c>
      <c r="N8" s="35">
        <f t="shared" si="0"/>
        <v>0</v>
      </c>
      <c r="O8" s="35" t="str">
        <f>IFERROR(CONCATENATE(U$1,Zweckbestimmung[[#This Row],[Zweckbestimmung]]),"")</f>
        <v/>
      </c>
      <c r="P8" s="35">
        <f>IF(O8="",0,SUMIFS(Kollektenübersicht!$H:$H,Kollektenübersicht!$G:$G,O8)+SUMIFS(Kollektenübersicht!$J:$J,Kollektenübersicht!$G:$G,O8)+SUMIFS(Anfangsbestände!F:F,Anfangsbestände!E:E,O8))</f>
        <v>0</v>
      </c>
      <c r="Q8" s="35">
        <f t="shared" si="1"/>
        <v>0</v>
      </c>
      <c r="R8" s="35" t="str">
        <f>IFERROR(CONCATENATE(U$2,Zweckbestimmung[[#This Row],[Zweckbestimmung]]),"")</f>
        <v/>
      </c>
      <c r="S8" s="35">
        <f>IF(R8="",0,SUMIFS(Kollektenübersicht!$H:$H,Kollektenübersicht!$G:$G,R8)+SUMIFS(Kollektenübersicht!$J:$J,Kollektenübersicht!$G:$G,R8)+SUMIFS(Anfangsbestände!F:F,Anfangsbestände!E:E,R8))</f>
        <v>0</v>
      </c>
    </row>
    <row r="9" spans="1:21" x14ac:dyDescent="0.3">
      <c r="A9" s="35">
        <v>8</v>
      </c>
      <c r="B9" s="61">
        <v>1008</v>
      </c>
      <c r="C9" s="61" t="str">
        <f>IFERROR(VLOOKUP(B9,'Eingabe Zweckbestimmungen'!J:J,1,FALSE),"")</f>
        <v/>
      </c>
      <c r="D9" s="61" t="str">
        <f>IFERROR(VLOOKUP(B9,'Eingabe Zweckbestimmungen'!J:K,2,FALSE),"")</f>
        <v/>
      </c>
      <c r="E9" s="96" t="s">
        <v>3</v>
      </c>
      <c r="I9" s="35" t="str">
        <f>IFERROR(IF(Pflichtkollekte[[#This Row],[Pflichtkollekten]]="","",Pflichtkollekte[[#This Row],[Pflichtkollekten]]),"")</f>
        <v/>
      </c>
      <c r="J9" s="35" t="str">
        <f>IFERROR(IF(#REF!="","",#REF!),"")</f>
        <v/>
      </c>
      <c r="K9" s="35" t="str">
        <f>IFERROR(IF(#REF!="","",#REF!),"")</f>
        <v/>
      </c>
      <c r="N9" s="35">
        <f t="shared" si="0"/>
        <v>0</v>
      </c>
      <c r="O9" s="35" t="str">
        <f>IFERROR(CONCATENATE(U$1,Zweckbestimmung[[#This Row],[Zweckbestimmung]]),"")</f>
        <v/>
      </c>
      <c r="P9" s="35">
        <f>IF(O9="",0,SUMIFS(Kollektenübersicht!$H:$H,Kollektenübersicht!$G:$G,O9)+SUMIFS(Kollektenübersicht!$J:$J,Kollektenübersicht!$G:$G,O9)+SUMIFS(Anfangsbestände!F:F,Anfangsbestände!E:E,O9))</f>
        <v>0</v>
      </c>
      <c r="Q9" s="35">
        <f t="shared" si="1"/>
        <v>0</v>
      </c>
      <c r="R9" s="35" t="str">
        <f>IFERROR(CONCATENATE(U$2,Zweckbestimmung[[#This Row],[Zweckbestimmung]]),"")</f>
        <v/>
      </c>
      <c r="S9" s="35">
        <f>IF(R9="",0,SUMIFS(Kollektenübersicht!$H:$H,Kollektenübersicht!$G:$G,R9)+SUMIFS(Kollektenübersicht!$J:$J,Kollektenübersicht!$G:$G,R9)+SUMIFS(Anfangsbestände!F:F,Anfangsbestände!E:E,R9))</f>
        <v>0</v>
      </c>
    </row>
    <row r="10" spans="1:21" x14ac:dyDescent="0.3">
      <c r="A10" s="35">
        <v>9</v>
      </c>
      <c r="B10" s="61">
        <v>1009</v>
      </c>
      <c r="C10" s="61" t="str">
        <f>IFERROR(VLOOKUP(B10,'Eingabe Zweckbestimmungen'!J:J,1,FALSE),"")</f>
        <v/>
      </c>
      <c r="D10" s="61" t="str">
        <f>IFERROR(VLOOKUP(B10,'Eingabe Zweckbestimmungen'!J:K,2,FALSE),"")</f>
        <v/>
      </c>
      <c r="E10" s="96" t="s">
        <v>3</v>
      </c>
      <c r="I10" s="35" t="str">
        <f>IFERROR(IF(Pflichtkollekte[[#This Row],[Pflichtkollekten]]="","",Pflichtkollekte[[#This Row],[Pflichtkollekten]]),"")</f>
        <v/>
      </c>
      <c r="J10" s="35" t="str">
        <f>IFERROR(IF(#REF!="","",#REF!),"")</f>
        <v/>
      </c>
      <c r="K10" s="35" t="str">
        <f>IFERROR(IF(#REF!="","",#REF!),"")</f>
        <v/>
      </c>
      <c r="N10" s="35">
        <f t="shared" si="0"/>
        <v>0</v>
      </c>
      <c r="O10" s="35" t="str">
        <f>IFERROR(CONCATENATE(U$1,Zweckbestimmung[[#This Row],[Zweckbestimmung]]),"")</f>
        <v/>
      </c>
      <c r="P10" s="35">
        <f>IF(O10="",0,SUMIFS(Kollektenübersicht!$H:$H,Kollektenübersicht!$G:$G,O10)+SUMIFS(Kollektenübersicht!$J:$J,Kollektenübersicht!$G:$G,O10)+SUMIFS(Anfangsbestände!F:F,Anfangsbestände!E:E,O10))</f>
        <v>0</v>
      </c>
      <c r="Q10" s="35">
        <f t="shared" si="1"/>
        <v>0</v>
      </c>
      <c r="R10" s="35" t="str">
        <f>IFERROR(CONCATENATE(U$2,Zweckbestimmung[[#This Row],[Zweckbestimmung]]),"")</f>
        <v/>
      </c>
      <c r="S10" s="35">
        <f>IF(R10="",0,SUMIFS(Kollektenübersicht!$H:$H,Kollektenübersicht!$G:$G,R10)+SUMIFS(Kollektenübersicht!$J:$J,Kollektenübersicht!$G:$G,R10)+SUMIFS(Anfangsbestände!F:F,Anfangsbestände!E:E,R10))</f>
        <v>0</v>
      </c>
    </row>
    <row r="11" spans="1:21" x14ac:dyDescent="0.3">
      <c r="A11" s="35">
        <v>10</v>
      </c>
      <c r="B11" s="61">
        <v>1010</v>
      </c>
      <c r="C11" s="61" t="str">
        <f>IFERROR(VLOOKUP(B11,'Eingabe Zweckbestimmungen'!J:J,1,FALSE),"")</f>
        <v/>
      </c>
      <c r="D11" s="61" t="str">
        <f>IFERROR(VLOOKUP(B11,'Eingabe Zweckbestimmungen'!J:K,2,FALSE),"")</f>
        <v/>
      </c>
      <c r="E11" s="96" t="s">
        <v>3</v>
      </c>
      <c r="I11" s="35" t="str">
        <f>IFERROR(IF(Pflichtkollekte[[#This Row],[Pflichtkollekten]]="","",Pflichtkollekte[[#This Row],[Pflichtkollekten]]),"")</f>
        <v/>
      </c>
      <c r="J11" s="35" t="str">
        <f>IFERROR(IF(#REF!="","",#REF!),"")</f>
        <v/>
      </c>
      <c r="K11" s="35" t="str">
        <f>IFERROR(IF(#REF!="","",#REF!),"")</f>
        <v/>
      </c>
      <c r="N11" s="35">
        <f t="shared" si="0"/>
        <v>0</v>
      </c>
      <c r="O11" s="35" t="str">
        <f>IFERROR(CONCATENATE(U$1,Zweckbestimmung[[#This Row],[Zweckbestimmung]]),"")</f>
        <v/>
      </c>
      <c r="P11" s="35">
        <f>IF(O11="",0,SUMIFS(Kollektenübersicht!$H:$H,Kollektenübersicht!$G:$G,O11)+SUMIFS(Kollektenübersicht!$J:$J,Kollektenübersicht!$G:$G,O11)+SUMIFS(Anfangsbestände!F:F,Anfangsbestände!E:E,O11))</f>
        <v>0</v>
      </c>
      <c r="Q11" s="35">
        <f t="shared" si="1"/>
        <v>0</v>
      </c>
      <c r="R11" s="35" t="str">
        <f>IFERROR(CONCATENATE(U$2,Zweckbestimmung[[#This Row],[Zweckbestimmung]]),"")</f>
        <v/>
      </c>
      <c r="S11" s="35">
        <f>IF(R11="",0,SUMIFS(Kollektenübersicht!$H:$H,Kollektenübersicht!$G:$G,R11)+SUMIFS(Kollektenübersicht!$J:$J,Kollektenübersicht!$G:$G,R11)+SUMIFS(Anfangsbestände!F:F,Anfangsbestände!E:E,R11))</f>
        <v>0</v>
      </c>
    </row>
    <row r="12" spans="1:21" x14ac:dyDescent="0.3">
      <c r="A12" s="35">
        <v>11</v>
      </c>
      <c r="B12" s="61">
        <v>1011</v>
      </c>
      <c r="C12" s="61" t="str">
        <f>IFERROR(VLOOKUP(B12,'Eingabe Zweckbestimmungen'!J:J,1,FALSE),"")</f>
        <v/>
      </c>
      <c r="D12" s="61" t="str">
        <f>IFERROR(VLOOKUP(B12,'Eingabe Zweckbestimmungen'!J:K,2,FALSE),"")</f>
        <v/>
      </c>
      <c r="E12" s="96" t="s">
        <v>3</v>
      </c>
      <c r="I12" s="35" t="str">
        <f>IFERROR(IF(Pflichtkollekte[[#This Row],[Pflichtkollekten]]="","",Pflichtkollekte[[#This Row],[Pflichtkollekten]]),"")</f>
        <v/>
      </c>
      <c r="J12" s="35" t="str">
        <f>IFERROR(IF(#REF!="","",#REF!),"")</f>
        <v/>
      </c>
      <c r="K12" s="35" t="str">
        <f>IFERROR(IF(#REF!="","",#REF!),"")</f>
        <v/>
      </c>
      <c r="N12" s="35">
        <f t="shared" si="0"/>
        <v>0</v>
      </c>
      <c r="O12" s="35" t="str">
        <f>IFERROR(CONCATENATE(U$1,Zweckbestimmung[[#This Row],[Zweckbestimmung]]),"")</f>
        <v/>
      </c>
      <c r="P12" s="35">
        <f>IF(O12="",0,SUMIFS(Kollektenübersicht!$H:$H,Kollektenübersicht!$G:$G,O12)+SUMIFS(Kollektenübersicht!$J:$J,Kollektenübersicht!$G:$G,O12)+SUMIFS(Anfangsbestände!F:F,Anfangsbestände!E:E,O12))</f>
        <v>0</v>
      </c>
      <c r="Q12" s="35">
        <f t="shared" si="1"/>
        <v>0</v>
      </c>
      <c r="R12" s="35" t="str">
        <f>IFERROR(CONCATENATE(U$2,Zweckbestimmung[[#This Row],[Zweckbestimmung]]),"")</f>
        <v/>
      </c>
      <c r="S12" s="35">
        <f>IF(R12="",0,SUMIFS(Kollektenübersicht!$H:$H,Kollektenübersicht!$G:$G,R12)+SUMIFS(Kollektenübersicht!$J:$J,Kollektenübersicht!$G:$G,R12)+SUMIFS(Anfangsbestände!F:F,Anfangsbestände!E:E,R12))</f>
        <v>0</v>
      </c>
    </row>
    <row r="13" spans="1:21" x14ac:dyDescent="0.3">
      <c r="A13" s="35">
        <v>12</v>
      </c>
      <c r="B13" s="61">
        <v>1012</v>
      </c>
      <c r="C13" s="61" t="str">
        <f>IFERROR(VLOOKUP(B13,'Eingabe Zweckbestimmungen'!J:J,1,FALSE),"")</f>
        <v/>
      </c>
      <c r="D13" s="61" t="str">
        <f>IFERROR(VLOOKUP(B13,'Eingabe Zweckbestimmungen'!J:K,2,FALSE),"")</f>
        <v/>
      </c>
      <c r="E13" s="96" t="s">
        <v>3</v>
      </c>
      <c r="I13" s="35" t="str">
        <f>IFERROR(IF(Pflichtkollekte[[#This Row],[Pflichtkollekten]]="","",Pflichtkollekte[[#This Row],[Pflichtkollekten]]),"")</f>
        <v/>
      </c>
      <c r="J13" s="35" t="str">
        <f>IFERROR(IF(#REF!="","",#REF!),"")</f>
        <v/>
      </c>
      <c r="K13" s="35" t="str">
        <f>IFERROR(IF(#REF!="","",#REF!),"")</f>
        <v/>
      </c>
      <c r="N13" s="35">
        <f t="shared" si="0"/>
        <v>0</v>
      </c>
      <c r="O13" s="35" t="str">
        <f>IFERROR(CONCATENATE(U$1,Zweckbestimmung[[#This Row],[Zweckbestimmung]]),"")</f>
        <v/>
      </c>
      <c r="P13" s="35">
        <f>IF(O13="",0,SUMIFS(Kollektenübersicht!$H:$H,Kollektenübersicht!$G:$G,O13)+SUMIFS(Kollektenübersicht!$J:$J,Kollektenübersicht!$G:$G,O13)+SUMIFS(Anfangsbestände!F:F,Anfangsbestände!E:E,O13))</f>
        <v>0</v>
      </c>
      <c r="Q13" s="35">
        <f t="shared" si="1"/>
        <v>0</v>
      </c>
      <c r="R13" s="35" t="str">
        <f>IFERROR(CONCATENATE(U$2,Zweckbestimmung[[#This Row],[Zweckbestimmung]]),"")</f>
        <v/>
      </c>
      <c r="S13" s="35">
        <f>IF(R13="",0,SUMIFS(Kollektenübersicht!$H:$H,Kollektenübersicht!$G:$G,R13)+SUMIFS(Kollektenübersicht!$J:$J,Kollektenübersicht!$G:$G,R13)+SUMIFS(Anfangsbestände!F:F,Anfangsbestände!E:E,R13))</f>
        <v>0</v>
      </c>
    </row>
    <row r="14" spans="1:21" x14ac:dyDescent="0.3">
      <c r="A14" s="35">
        <v>13</v>
      </c>
      <c r="B14" s="61">
        <v>1013</v>
      </c>
      <c r="C14" s="61" t="str">
        <f>IFERROR(VLOOKUP(B14,'Eingabe Zweckbestimmungen'!J:J,1,FALSE),"")</f>
        <v/>
      </c>
      <c r="D14" s="61" t="str">
        <f>IFERROR(VLOOKUP(B14,'Eingabe Zweckbestimmungen'!J:K,2,FALSE),"")</f>
        <v/>
      </c>
      <c r="E14" s="96" t="s">
        <v>3</v>
      </c>
      <c r="I14" s="35" t="str">
        <f>IFERROR(IF(Pflichtkollekte[[#This Row],[Pflichtkollekten]]="","",Pflichtkollekte[[#This Row],[Pflichtkollekten]]),"")</f>
        <v/>
      </c>
      <c r="J14" s="35" t="str">
        <f>IFERROR(IF(#REF!="","",#REF!),"")</f>
        <v/>
      </c>
      <c r="K14" s="35" t="str">
        <f>IFERROR(IF(#REF!="","",#REF!),"")</f>
        <v/>
      </c>
      <c r="N14" s="35">
        <f t="shared" si="0"/>
        <v>0</v>
      </c>
      <c r="O14" s="35" t="str">
        <f>IFERROR(CONCATENATE(U$1,Zweckbestimmung[[#This Row],[Zweckbestimmung]]),"")</f>
        <v/>
      </c>
      <c r="P14" s="35">
        <f>IF(O14="",0,SUMIFS(Kollektenübersicht!$H:$H,Kollektenübersicht!$G:$G,O14)+SUMIFS(Kollektenübersicht!$J:$J,Kollektenübersicht!$G:$G,O14)+SUMIFS(Anfangsbestände!F:F,Anfangsbestände!E:E,O14))</f>
        <v>0</v>
      </c>
      <c r="Q14" s="35">
        <f t="shared" si="1"/>
        <v>0</v>
      </c>
      <c r="R14" s="35" t="str">
        <f>IFERROR(CONCATENATE(U$2,Zweckbestimmung[[#This Row],[Zweckbestimmung]]),"")</f>
        <v/>
      </c>
      <c r="S14" s="35">
        <f>IF(R14="",0,SUMIFS(Kollektenübersicht!$H:$H,Kollektenübersicht!$G:$G,R14)+SUMIFS(Kollektenübersicht!$J:$J,Kollektenübersicht!$G:$G,R14)+SUMIFS(Anfangsbestände!F:F,Anfangsbestände!E:E,R14))</f>
        <v>0</v>
      </c>
    </row>
    <row r="15" spans="1:21" x14ac:dyDescent="0.3">
      <c r="A15" s="35">
        <v>14</v>
      </c>
      <c r="B15" s="61">
        <v>1014</v>
      </c>
      <c r="C15" s="61" t="str">
        <f>IFERROR(VLOOKUP(B15,'Eingabe Zweckbestimmungen'!J:J,1,FALSE),"")</f>
        <v/>
      </c>
      <c r="D15" s="61" t="str">
        <f>IFERROR(VLOOKUP(B15,'Eingabe Zweckbestimmungen'!J:K,2,FALSE),"")</f>
        <v/>
      </c>
      <c r="E15" s="96" t="s">
        <v>3</v>
      </c>
      <c r="I15" s="35" t="str">
        <f>IFERROR(IF(Pflichtkollekte[[#This Row],[Pflichtkollekten]]="","",Pflichtkollekte[[#This Row],[Pflichtkollekten]]),"")</f>
        <v/>
      </c>
      <c r="J15" s="35" t="str">
        <f>IFERROR(IF(#REF!="","",#REF!),"")</f>
        <v/>
      </c>
      <c r="K15" s="35" t="str">
        <f>IFERROR(IF(#REF!="","",#REF!),"")</f>
        <v/>
      </c>
      <c r="N15" s="35">
        <f t="shared" si="0"/>
        <v>0</v>
      </c>
      <c r="O15" s="35" t="str">
        <f>IFERROR(CONCATENATE(U$1,Zweckbestimmung[[#This Row],[Zweckbestimmung]]),"")</f>
        <v/>
      </c>
      <c r="P15" s="35">
        <f>IF(O15="",0,SUMIFS(Kollektenübersicht!$H:$H,Kollektenübersicht!$G:$G,O15)+SUMIFS(Kollektenübersicht!$J:$J,Kollektenübersicht!$G:$G,O15)+SUMIFS(Anfangsbestände!F:F,Anfangsbestände!E:E,O15))</f>
        <v>0</v>
      </c>
      <c r="Q15" s="35">
        <f t="shared" si="1"/>
        <v>0</v>
      </c>
      <c r="R15" s="35" t="str">
        <f>IFERROR(CONCATENATE(U$2,Zweckbestimmung[[#This Row],[Zweckbestimmung]]),"")</f>
        <v/>
      </c>
      <c r="S15" s="35">
        <f>IF(R15="",0,SUMIFS(Kollektenübersicht!$H:$H,Kollektenübersicht!$G:$G,R15)+SUMIFS(Kollektenübersicht!$J:$J,Kollektenübersicht!$G:$G,R15)+SUMIFS(Anfangsbestände!F:F,Anfangsbestände!E:E,R15))</f>
        <v>0</v>
      </c>
    </row>
    <row r="16" spans="1:21" x14ac:dyDescent="0.3">
      <c r="A16" s="35">
        <v>15</v>
      </c>
      <c r="B16" s="61">
        <v>1015</v>
      </c>
      <c r="C16" s="61" t="str">
        <f>IFERROR(VLOOKUP(B16,'Eingabe Zweckbestimmungen'!J:J,1,FALSE),"")</f>
        <v/>
      </c>
      <c r="D16" s="61" t="str">
        <f>IFERROR(VLOOKUP(B16,'Eingabe Zweckbestimmungen'!J:K,2,FALSE),"")</f>
        <v/>
      </c>
      <c r="E16" s="96" t="s">
        <v>3</v>
      </c>
      <c r="I16" s="35" t="str">
        <f>IFERROR(IF(Pflichtkollekte[[#This Row],[Pflichtkollekten]]="","",Pflichtkollekte[[#This Row],[Pflichtkollekten]]),"")</f>
        <v/>
      </c>
      <c r="J16" s="35" t="str">
        <f>IFERROR(IF(#REF!="","",#REF!),"")</f>
        <v/>
      </c>
      <c r="K16" s="35" t="str">
        <f>IFERROR(IF(#REF!="","",#REF!),"")</f>
        <v/>
      </c>
      <c r="N16" s="35">
        <f t="shared" si="0"/>
        <v>0</v>
      </c>
      <c r="O16" s="35" t="str">
        <f>IFERROR(CONCATENATE(U$1,Zweckbestimmung[[#This Row],[Zweckbestimmung]]),"")</f>
        <v/>
      </c>
      <c r="P16" s="35">
        <f>IF(O16="",0,SUMIFS(Kollektenübersicht!$H:$H,Kollektenübersicht!$G:$G,O16)+SUMIFS(Kollektenübersicht!$J:$J,Kollektenübersicht!$G:$G,O16)+SUMIFS(Anfangsbestände!F:F,Anfangsbestände!E:E,O16))</f>
        <v>0</v>
      </c>
      <c r="Q16" s="35">
        <f t="shared" si="1"/>
        <v>0</v>
      </c>
      <c r="R16" s="35" t="str">
        <f>IFERROR(CONCATENATE(U$2,Zweckbestimmung[[#This Row],[Zweckbestimmung]]),"")</f>
        <v/>
      </c>
      <c r="S16" s="35">
        <f>IF(R16="",0,SUMIFS(Kollektenübersicht!$H:$H,Kollektenübersicht!$G:$G,R16)+SUMIFS(Kollektenübersicht!$J:$J,Kollektenübersicht!$G:$G,R16)+SUMIFS(Anfangsbestände!F:F,Anfangsbestände!E:E,R16))</f>
        <v>0</v>
      </c>
    </row>
    <row r="17" spans="1:19" x14ac:dyDescent="0.3">
      <c r="A17" s="35">
        <v>16</v>
      </c>
      <c r="B17" s="61">
        <v>1016</v>
      </c>
      <c r="C17" s="61" t="str">
        <f>IFERROR(VLOOKUP(B17,'Eingabe Zweckbestimmungen'!J:J,1,FALSE),"")</f>
        <v/>
      </c>
      <c r="D17" s="61" t="str">
        <f>IFERROR(VLOOKUP(B17,'Eingabe Zweckbestimmungen'!J:K,2,FALSE),"")</f>
        <v/>
      </c>
      <c r="E17" s="96" t="s">
        <v>3</v>
      </c>
      <c r="I17" s="35" t="str">
        <f>IFERROR(IF(Pflichtkollekte[[#This Row],[Pflichtkollekten]]="","",Pflichtkollekte[[#This Row],[Pflichtkollekten]]),"")</f>
        <v/>
      </c>
      <c r="J17" s="35" t="str">
        <f>IFERROR(IF(#REF!="","",#REF!),"")</f>
        <v/>
      </c>
      <c r="K17" s="35" t="str">
        <f>IFERROR(IF(#REF!="","",#REF!),"")</f>
        <v/>
      </c>
      <c r="N17" s="35">
        <f t="shared" si="0"/>
        <v>0</v>
      </c>
      <c r="O17" s="35" t="str">
        <f>IFERROR(CONCATENATE(U$1,Zweckbestimmung[[#This Row],[Zweckbestimmung]]),"")</f>
        <v/>
      </c>
      <c r="P17" s="35">
        <f>IF(O17="",0,SUMIFS(Kollektenübersicht!$H:$H,Kollektenübersicht!$G:$G,O17)+SUMIFS(Kollektenübersicht!$J:$J,Kollektenübersicht!$G:$G,O17)+SUMIFS(Anfangsbestände!F:F,Anfangsbestände!E:E,O17))</f>
        <v>0</v>
      </c>
      <c r="Q17" s="35">
        <f t="shared" si="1"/>
        <v>0</v>
      </c>
      <c r="R17" s="35" t="str">
        <f>IFERROR(CONCATENATE(U$2,Zweckbestimmung[[#This Row],[Zweckbestimmung]]),"")</f>
        <v/>
      </c>
      <c r="S17" s="35">
        <f>IF(R17="",0,SUMIFS(Kollektenübersicht!$H:$H,Kollektenübersicht!$G:$G,R17)+SUMIFS(Kollektenübersicht!$J:$J,Kollektenübersicht!$G:$G,R17)+SUMIFS(Anfangsbestände!F:F,Anfangsbestände!E:E,R17))</f>
        <v>0</v>
      </c>
    </row>
    <row r="18" spans="1:19" x14ac:dyDescent="0.3">
      <c r="A18" s="35">
        <v>17</v>
      </c>
      <c r="B18" s="61">
        <v>1017</v>
      </c>
      <c r="C18" s="61" t="str">
        <f>IFERROR(VLOOKUP(B18,'Eingabe Zweckbestimmungen'!J:J,1,FALSE),"")</f>
        <v/>
      </c>
      <c r="D18" s="61" t="str">
        <f>IFERROR(VLOOKUP(B18,'Eingabe Zweckbestimmungen'!J:K,2,FALSE),"")</f>
        <v/>
      </c>
      <c r="E18" s="96" t="s">
        <v>3</v>
      </c>
      <c r="I18" s="35" t="str">
        <f>IFERROR(IF(Pflichtkollekte[[#This Row],[Pflichtkollekten]]="","",Pflichtkollekte[[#This Row],[Pflichtkollekten]]),"")</f>
        <v/>
      </c>
      <c r="J18" s="35" t="str">
        <f>IFERROR(IF(#REF!="","",#REF!),"")</f>
        <v/>
      </c>
      <c r="K18" s="35" t="str">
        <f>IFERROR(IF(#REF!="","",#REF!),"")</f>
        <v/>
      </c>
      <c r="N18" s="35">
        <f t="shared" si="0"/>
        <v>0</v>
      </c>
      <c r="O18" s="35" t="str">
        <f>IFERROR(CONCATENATE(U$1,Zweckbestimmung[[#This Row],[Zweckbestimmung]]),"")</f>
        <v/>
      </c>
      <c r="P18" s="35">
        <f>IF(O18="",0,SUMIFS(Kollektenübersicht!$H:$H,Kollektenübersicht!$G:$G,O18)+SUMIFS(Kollektenübersicht!$J:$J,Kollektenübersicht!$G:$G,O18)+SUMIFS(Anfangsbestände!F:F,Anfangsbestände!E:E,O18))</f>
        <v>0</v>
      </c>
      <c r="Q18" s="35">
        <f t="shared" si="1"/>
        <v>0</v>
      </c>
      <c r="R18" s="35" t="str">
        <f>IFERROR(CONCATENATE(U$2,Zweckbestimmung[[#This Row],[Zweckbestimmung]]),"")</f>
        <v/>
      </c>
      <c r="S18" s="35">
        <f>IF(R18="",0,SUMIFS(Kollektenübersicht!$H:$H,Kollektenübersicht!$G:$G,R18)+SUMIFS(Kollektenübersicht!$J:$J,Kollektenübersicht!$G:$G,R18)+SUMIFS(Anfangsbestände!F:F,Anfangsbestände!E:E,R18))</f>
        <v>0</v>
      </c>
    </row>
    <row r="19" spans="1:19" x14ac:dyDescent="0.3">
      <c r="A19" s="35">
        <v>18</v>
      </c>
      <c r="B19" s="61">
        <v>1018</v>
      </c>
      <c r="C19" s="61" t="str">
        <f>IFERROR(VLOOKUP(B19,'Eingabe Zweckbestimmungen'!J:J,1,FALSE),"")</f>
        <v/>
      </c>
      <c r="D19" s="61" t="str">
        <f>IFERROR(VLOOKUP(B19,'Eingabe Zweckbestimmungen'!J:K,2,FALSE),"")</f>
        <v/>
      </c>
      <c r="E19" s="96" t="s">
        <v>3</v>
      </c>
      <c r="I19" s="35" t="str">
        <f>IFERROR(IF(Pflichtkollekte[[#This Row],[Pflichtkollekten]]="","",Pflichtkollekte[[#This Row],[Pflichtkollekten]]),"")</f>
        <v/>
      </c>
      <c r="J19" s="35" t="str">
        <f>IFERROR(IF(#REF!="","",#REF!),"")</f>
        <v/>
      </c>
      <c r="K19" s="35" t="str">
        <f>IFERROR(IF(#REF!="","",#REF!),"")</f>
        <v/>
      </c>
      <c r="N19" s="35">
        <f t="shared" si="0"/>
        <v>0</v>
      </c>
      <c r="O19" s="35" t="str">
        <f>IFERROR(CONCATENATE(U$1,Zweckbestimmung[[#This Row],[Zweckbestimmung]]),"")</f>
        <v/>
      </c>
      <c r="P19" s="35">
        <f>IF(O19="",0,SUMIFS(Kollektenübersicht!$H:$H,Kollektenübersicht!$G:$G,O19)+SUMIFS(Kollektenübersicht!$J:$J,Kollektenübersicht!$G:$G,O19)+SUMIFS(Anfangsbestände!F:F,Anfangsbestände!E:E,O19))</f>
        <v>0</v>
      </c>
      <c r="Q19" s="35">
        <f t="shared" si="1"/>
        <v>0</v>
      </c>
      <c r="R19" s="35" t="str">
        <f>IFERROR(CONCATENATE(U$2,Zweckbestimmung[[#This Row],[Zweckbestimmung]]),"")</f>
        <v/>
      </c>
      <c r="S19" s="35">
        <f>IF(R19="",0,SUMIFS(Kollektenübersicht!$H:$H,Kollektenübersicht!$G:$G,R19)+SUMIFS(Kollektenübersicht!$J:$J,Kollektenübersicht!$G:$G,R19)+SUMIFS(Anfangsbestände!F:F,Anfangsbestände!E:E,R19))</f>
        <v>0</v>
      </c>
    </row>
    <row r="20" spans="1:19" x14ac:dyDescent="0.3">
      <c r="A20" s="35">
        <v>19</v>
      </c>
      <c r="B20" s="61">
        <v>1019</v>
      </c>
      <c r="C20" s="61" t="str">
        <f>IFERROR(VLOOKUP(B20,'Eingabe Zweckbestimmungen'!J:J,1,FALSE),"")</f>
        <v/>
      </c>
      <c r="D20" s="61" t="str">
        <f>IFERROR(VLOOKUP(B20,'Eingabe Zweckbestimmungen'!J:K,2,FALSE),"")</f>
        <v/>
      </c>
      <c r="E20" s="96" t="s">
        <v>3</v>
      </c>
      <c r="I20" s="35" t="str">
        <f>IFERROR(IF(Pflichtkollekte[[#This Row],[Pflichtkollekten]]="","",Pflichtkollekte[[#This Row],[Pflichtkollekten]]),"")</f>
        <v/>
      </c>
      <c r="J20" s="35" t="str">
        <f>IFERROR(IF(#REF!="","",#REF!),"")</f>
        <v/>
      </c>
      <c r="K20" s="35" t="str">
        <f>IFERROR(IF(#REF!="","",#REF!),"")</f>
        <v/>
      </c>
      <c r="N20" s="35">
        <f t="shared" si="0"/>
        <v>0</v>
      </c>
      <c r="O20" s="35" t="str">
        <f>IFERROR(CONCATENATE(U$1,Zweckbestimmung[[#This Row],[Zweckbestimmung]]),"")</f>
        <v/>
      </c>
      <c r="P20" s="35">
        <f>IF(O20="",0,SUMIFS(Kollektenübersicht!$H:$H,Kollektenübersicht!$G:$G,O20)+SUMIFS(Kollektenübersicht!$J:$J,Kollektenübersicht!$G:$G,O20)+SUMIFS(Anfangsbestände!F:F,Anfangsbestände!E:E,O20))</f>
        <v>0</v>
      </c>
      <c r="Q20" s="35">
        <f t="shared" si="1"/>
        <v>0</v>
      </c>
      <c r="R20" s="35" t="str">
        <f>IFERROR(CONCATENATE(U$2,Zweckbestimmung[[#This Row],[Zweckbestimmung]]),"")</f>
        <v/>
      </c>
      <c r="S20" s="35">
        <f>IF(R20="",0,SUMIFS(Kollektenübersicht!$H:$H,Kollektenübersicht!$G:$G,R20)+SUMIFS(Kollektenübersicht!$J:$J,Kollektenübersicht!$G:$G,R20)+SUMIFS(Anfangsbestände!F:F,Anfangsbestände!E:E,R20))</f>
        <v>0</v>
      </c>
    </row>
    <row r="21" spans="1:19" x14ac:dyDescent="0.3">
      <c r="A21" s="35">
        <v>20</v>
      </c>
      <c r="B21" s="61">
        <v>1020</v>
      </c>
      <c r="C21" s="61" t="str">
        <f>IFERROR(VLOOKUP(B21,'Eingabe Zweckbestimmungen'!J:J,1,FALSE),"")</f>
        <v/>
      </c>
      <c r="D21" s="61" t="str">
        <f>IFERROR(VLOOKUP(B21,'Eingabe Zweckbestimmungen'!J:K,2,FALSE),"")</f>
        <v/>
      </c>
      <c r="E21" s="96" t="s">
        <v>3</v>
      </c>
      <c r="I21" s="35" t="str">
        <f>IFERROR(IF(Pflichtkollekte[[#This Row],[Pflichtkollekten]]="","",Pflichtkollekte[[#This Row],[Pflichtkollekten]]),"")</f>
        <v/>
      </c>
      <c r="J21" s="35" t="str">
        <f>IFERROR(IF(#REF!="","",#REF!),"")</f>
        <v/>
      </c>
      <c r="K21" s="35" t="str">
        <f>IFERROR(IF(#REF!="","",#REF!),"")</f>
        <v/>
      </c>
      <c r="N21" s="35">
        <f t="shared" si="0"/>
        <v>0</v>
      </c>
      <c r="O21" s="35" t="str">
        <f>IFERROR(CONCATENATE(U$1,Zweckbestimmung[[#This Row],[Zweckbestimmung]]),"")</f>
        <v/>
      </c>
      <c r="P21" s="35">
        <f>IF(O21="",0,SUMIFS(Kollektenübersicht!$H:$H,Kollektenübersicht!$G:$G,O21)+SUMIFS(Kollektenübersicht!$J:$J,Kollektenübersicht!$G:$G,O21)+SUMIFS(Anfangsbestände!F:F,Anfangsbestände!E:E,O21))</f>
        <v>0</v>
      </c>
      <c r="Q21" s="35">
        <f t="shared" si="1"/>
        <v>0</v>
      </c>
      <c r="R21" s="35" t="str">
        <f>IFERROR(CONCATENATE(U$2,Zweckbestimmung[[#This Row],[Zweckbestimmung]]),"")</f>
        <v/>
      </c>
      <c r="S21" s="35">
        <f>IF(R21="",0,SUMIFS(Kollektenübersicht!$H:$H,Kollektenübersicht!$G:$G,R21)+SUMIFS(Kollektenübersicht!$J:$J,Kollektenübersicht!$G:$G,R21)+SUMIFS(Anfangsbestände!F:F,Anfangsbestände!E:E,R21))</f>
        <v>0</v>
      </c>
    </row>
    <row r="22" spans="1:19" x14ac:dyDescent="0.3">
      <c r="A22" s="35">
        <v>21</v>
      </c>
      <c r="B22" s="61">
        <v>1021</v>
      </c>
      <c r="C22" s="61" t="str">
        <f>IFERROR(VLOOKUP(B22,'Eingabe Zweckbestimmungen'!J:J,1,FALSE),"")</f>
        <v/>
      </c>
      <c r="D22" s="61" t="str">
        <f>IFERROR(VLOOKUP(B22,'Eingabe Zweckbestimmungen'!J:K,2,FALSE),"")</f>
        <v/>
      </c>
      <c r="E22" s="96" t="s">
        <v>3</v>
      </c>
      <c r="I22" s="35" t="str">
        <f>IFERROR(IF(Pflichtkollekte[[#This Row],[Pflichtkollekten]]="","",Pflichtkollekte[[#This Row],[Pflichtkollekten]]),"")</f>
        <v/>
      </c>
      <c r="J22" s="35" t="str">
        <f>IFERROR(IF(#REF!="","",#REF!),"")</f>
        <v/>
      </c>
      <c r="K22" s="35" t="str">
        <f>IFERROR(IF(#REF!="","",#REF!),"")</f>
        <v/>
      </c>
      <c r="N22" s="35">
        <f t="shared" si="0"/>
        <v>0</v>
      </c>
      <c r="O22" s="35" t="str">
        <f>IFERROR(CONCATENATE(U$1,Zweckbestimmung[[#This Row],[Zweckbestimmung]]),"")</f>
        <v/>
      </c>
      <c r="P22" s="35">
        <f>IF(O22="",0,SUMIFS(Kollektenübersicht!$H:$H,Kollektenübersicht!$G:$G,O22)+SUMIFS(Kollektenübersicht!$J:$J,Kollektenübersicht!$G:$G,O22)+SUMIFS(Anfangsbestände!F:F,Anfangsbestände!E:E,O22))</f>
        <v>0</v>
      </c>
      <c r="Q22" s="35">
        <f t="shared" si="1"/>
        <v>0</v>
      </c>
      <c r="R22" s="35" t="str">
        <f>IFERROR(CONCATENATE(U$2,Zweckbestimmung[[#This Row],[Zweckbestimmung]]),"")</f>
        <v/>
      </c>
      <c r="S22" s="35">
        <f>IF(R22="",0,SUMIFS(Kollektenübersicht!$H:$H,Kollektenübersicht!$G:$G,R22)+SUMIFS(Kollektenübersicht!$J:$J,Kollektenübersicht!$G:$G,R22)+SUMIFS(Anfangsbestände!F:F,Anfangsbestände!E:E,R22))</f>
        <v>0</v>
      </c>
    </row>
    <row r="23" spans="1:19" x14ac:dyDescent="0.3">
      <c r="A23" s="35">
        <v>22</v>
      </c>
      <c r="B23" s="61">
        <v>1022</v>
      </c>
      <c r="C23" s="61" t="str">
        <f>IFERROR(VLOOKUP(B23,'Eingabe Zweckbestimmungen'!J:J,1,FALSE),"")</f>
        <v/>
      </c>
      <c r="D23" s="61" t="str">
        <f>IFERROR(VLOOKUP(B23,'Eingabe Zweckbestimmungen'!J:K,2,FALSE),"")</f>
        <v/>
      </c>
      <c r="E23" s="96" t="s">
        <v>3</v>
      </c>
      <c r="I23" s="35" t="str">
        <f>IFERROR(IF(Pflichtkollekte[[#This Row],[Pflichtkollekten]]="","",Pflichtkollekte[[#This Row],[Pflichtkollekten]]),"")</f>
        <v/>
      </c>
      <c r="J23" s="35" t="str">
        <f>IFERROR(IF(#REF!="","",#REF!),"")</f>
        <v/>
      </c>
      <c r="K23" s="35" t="str">
        <f>IFERROR(IF(#REF!="","",#REF!),"")</f>
        <v/>
      </c>
      <c r="N23" s="35">
        <f t="shared" si="0"/>
        <v>0</v>
      </c>
      <c r="O23" s="35" t="str">
        <f>IFERROR(CONCATENATE(U$1,Zweckbestimmung[[#This Row],[Zweckbestimmung]]),"")</f>
        <v/>
      </c>
      <c r="P23" s="35">
        <f>IF(O23="",0,SUMIFS(Kollektenübersicht!$H:$H,Kollektenübersicht!$G:$G,O23)+SUMIFS(Kollektenübersicht!$J:$J,Kollektenübersicht!$G:$G,O23)+SUMIFS(Anfangsbestände!F:F,Anfangsbestände!E:E,O23))</f>
        <v>0</v>
      </c>
      <c r="Q23" s="35">
        <f t="shared" si="1"/>
        <v>0</v>
      </c>
      <c r="R23" s="35" t="str">
        <f>IFERROR(CONCATENATE(U$2,Zweckbestimmung[[#This Row],[Zweckbestimmung]]),"")</f>
        <v/>
      </c>
      <c r="S23" s="35">
        <f>IF(R23="",0,SUMIFS(Kollektenübersicht!$H:$H,Kollektenübersicht!$G:$G,R23)+SUMIFS(Kollektenübersicht!$J:$J,Kollektenübersicht!$G:$G,R23)+SUMIFS(Anfangsbestände!F:F,Anfangsbestände!E:E,R23))</f>
        <v>0</v>
      </c>
    </row>
    <row r="24" spans="1:19" x14ac:dyDescent="0.3">
      <c r="A24" s="35">
        <v>23</v>
      </c>
      <c r="B24" s="61">
        <v>1023</v>
      </c>
      <c r="C24" s="61" t="str">
        <f>IFERROR(VLOOKUP(B24,'Eingabe Zweckbestimmungen'!J:J,1,FALSE),"")</f>
        <v/>
      </c>
      <c r="D24" s="61" t="str">
        <f>IFERROR(VLOOKUP(B24,'Eingabe Zweckbestimmungen'!J:K,2,FALSE),"")</f>
        <v/>
      </c>
      <c r="E24" s="96" t="s">
        <v>3</v>
      </c>
      <c r="I24" s="35" t="str">
        <f>IFERROR(IF(Pflichtkollekte[[#This Row],[Pflichtkollekten]]="","",Pflichtkollekte[[#This Row],[Pflichtkollekten]]),"")</f>
        <v/>
      </c>
      <c r="J24" s="35" t="str">
        <f>IFERROR(IF(#REF!="","",#REF!),"")</f>
        <v/>
      </c>
      <c r="K24" s="35" t="str">
        <f>IFERROR(IF(#REF!="","",#REF!),"")</f>
        <v/>
      </c>
      <c r="N24" s="35">
        <f t="shared" si="0"/>
        <v>0</v>
      </c>
      <c r="O24" s="35" t="str">
        <f>IFERROR(CONCATENATE(U$1,Zweckbestimmung[[#This Row],[Zweckbestimmung]]),"")</f>
        <v/>
      </c>
      <c r="P24" s="35">
        <f>IF(O24="",0,SUMIFS(Kollektenübersicht!$H:$H,Kollektenübersicht!$G:$G,O24)+SUMIFS(Kollektenübersicht!$J:$J,Kollektenübersicht!$G:$G,O24)+SUMIFS(Anfangsbestände!F:F,Anfangsbestände!E:E,O24))</f>
        <v>0</v>
      </c>
      <c r="Q24" s="35">
        <f t="shared" si="1"/>
        <v>0</v>
      </c>
      <c r="R24" s="35" t="str">
        <f>IFERROR(CONCATENATE(U$2,Zweckbestimmung[[#This Row],[Zweckbestimmung]]),"")</f>
        <v/>
      </c>
      <c r="S24" s="35">
        <f>IF(R24="",0,SUMIFS(Kollektenübersicht!$H:$H,Kollektenübersicht!$G:$G,R24)+SUMIFS(Kollektenübersicht!$J:$J,Kollektenübersicht!$G:$G,R24)+SUMIFS(Anfangsbestände!F:F,Anfangsbestände!E:E,R24))</f>
        <v>0</v>
      </c>
    </row>
    <row r="25" spans="1:19" x14ac:dyDescent="0.3">
      <c r="A25" s="35">
        <v>24</v>
      </c>
      <c r="B25" s="61">
        <v>1024</v>
      </c>
      <c r="C25" s="61" t="str">
        <f>IFERROR(VLOOKUP(B25,'Eingabe Zweckbestimmungen'!J:J,1,FALSE),"")</f>
        <v/>
      </c>
      <c r="D25" s="61" t="str">
        <f>IFERROR(VLOOKUP(B25,'Eingabe Zweckbestimmungen'!J:K,2,FALSE),"")</f>
        <v/>
      </c>
      <c r="E25" s="96" t="s">
        <v>3</v>
      </c>
      <c r="I25" s="35" t="str">
        <f>IFERROR(IF(Pflichtkollekte[[#This Row],[Pflichtkollekten]]="","",Pflichtkollekte[[#This Row],[Pflichtkollekten]]),"")</f>
        <v/>
      </c>
      <c r="J25" s="35" t="str">
        <f>IFERROR(IF(#REF!="","",#REF!),"")</f>
        <v/>
      </c>
      <c r="K25" s="35" t="str">
        <f>IFERROR(IF(#REF!="","",#REF!),"")</f>
        <v/>
      </c>
      <c r="N25" s="35">
        <f t="shared" si="0"/>
        <v>0</v>
      </c>
      <c r="O25" s="35" t="str">
        <f>IFERROR(CONCATENATE(U$1,Zweckbestimmung[[#This Row],[Zweckbestimmung]]),"")</f>
        <v/>
      </c>
      <c r="P25" s="35">
        <f>IF(O25="",0,SUMIFS(Kollektenübersicht!$H:$H,Kollektenübersicht!$G:$G,O25)+SUMIFS(Kollektenübersicht!$J:$J,Kollektenübersicht!$G:$G,O25)+SUMIFS(Anfangsbestände!F:F,Anfangsbestände!E:E,O25))</f>
        <v>0</v>
      </c>
      <c r="Q25" s="35">
        <f t="shared" si="1"/>
        <v>0</v>
      </c>
      <c r="R25" s="35" t="str">
        <f>IFERROR(CONCATENATE(U$2,Zweckbestimmung[[#This Row],[Zweckbestimmung]]),"")</f>
        <v/>
      </c>
      <c r="S25" s="35">
        <f>IF(R25="",0,SUMIFS(Kollektenübersicht!$H:$H,Kollektenübersicht!$G:$G,R25)+SUMIFS(Kollektenübersicht!$J:$J,Kollektenübersicht!$G:$G,R25)+SUMIFS(Anfangsbestände!F:F,Anfangsbestände!E:E,R25))</f>
        <v>0</v>
      </c>
    </row>
    <row r="26" spans="1:19" x14ac:dyDescent="0.3">
      <c r="A26" s="35">
        <v>25</v>
      </c>
      <c r="B26" s="61">
        <v>1025</v>
      </c>
      <c r="C26" s="61" t="str">
        <f>IFERROR(VLOOKUP(B26,'Eingabe Zweckbestimmungen'!J:J,1,FALSE),"")</f>
        <v/>
      </c>
      <c r="D26" s="61" t="str">
        <f>IFERROR(VLOOKUP(B26,'Eingabe Zweckbestimmungen'!J:K,2,FALSE),"")</f>
        <v/>
      </c>
      <c r="E26" s="96" t="s">
        <v>3</v>
      </c>
      <c r="I26" s="35" t="str">
        <f>IFERROR(IF(Pflichtkollekte[[#This Row],[Pflichtkollekten]]="","",Pflichtkollekte[[#This Row],[Pflichtkollekten]]),"")</f>
        <v/>
      </c>
      <c r="J26" s="35" t="str">
        <f>IFERROR(IF(#REF!="","",#REF!),"")</f>
        <v/>
      </c>
      <c r="K26" s="35" t="str">
        <f>IFERROR(IF(#REF!="","",#REF!),"")</f>
        <v/>
      </c>
      <c r="N26" s="35">
        <f t="shared" si="0"/>
        <v>0</v>
      </c>
      <c r="O26" s="35" t="str">
        <f>IFERROR(CONCATENATE(U$1,Zweckbestimmung[[#This Row],[Zweckbestimmung]]),"")</f>
        <v/>
      </c>
      <c r="P26" s="35">
        <f>IF(O26="",0,SUMIFS(Kollektenübersicht!$H:$H,Kollektenübersicht!$G:$G,O26)+SUMIFS(Kollektenübersicht!$J:$J,Kollektenübersicht!$G:$G,O26)+SUMIFS(Anfangsbestände!F:F,Anfangsbestände!E:E,O26))</f>
        <v>0</v>
      </c>
      <c r="Q26" s="35">
        <f t="shared" si="1"/>
        <v>0</v>
      </c>
      <c r="R26" s="35" t="str">
        <f>IFERROR(CONCATENATE(U$2,Zweckbestimmung[[#This Row],[Zweckbestimmung]]),"")</f>
        <v/>
      </c>
      <c r="S26" s="35">
        <f>IF(R26="",0,SUMIFS(Kollektenübersicht!$H:$H,Kollektenübersicht!$G:$G,R26)+SUMIFS(Kollektenübersicht!$J:$J,Kollektenübersicht!$G:$G,R26)+SUMIFS(Anfangsbestände!F:F,Anfangsbestände!E:E,R26))</f>
        <v>0</v>
      </c>
    </row>
    <row r="27" spans="1:19" x14ac:dyDescent="0.3">
      <c r="A27" s="35">
        <v>26</v>
      </c>
      <c r="B27" s="61">
        <v>1026</v>
      </c>
      <c r="C27" s="61" t="str">
        <f>IFERROR(VLOOKUP(B27,'Eingabe Zweckbestimmungen'!J:J,1,FALSE),"")</f>
        <v/>
      </c>
      <c r="D27" s="61" t="str">
        <f>IFERROR(VLOOKUP(B27,'Eingabe Zweckbestimmungen'!J:K,2,FALSE),"")</f>
        <v/>
      </c>
      <c r="E27" s="96" t="s">
        <v>3</v>
      </c>
      <c r="I27" s="35" t="str">
        <f>IFERROR(IF(Pflichtkollekte[[#This Row],[Pflichtkollekten]]="","",Pflichtkollekte[[#This Row],[Pflichtkollekten]]),"")</f>
        <v/>
      </c>
      <c r="J27" s="35" t="str">
        <f>IFERROR(IF(#REF!="","",#REF!),"")</f>
        <v/>
      </c>
      <c r="K27" s="35" t="str">
        <f>IFERROR(IF(#REF!="","",#REF!),"")</f>
        <v/>
      </c>
      <c r="N27" s="35">
        <f t="shared" si="0"/>
        <v>0</v>
      </c>
      <c r="O27" s="35" t="str">
        <f>IFERROR(CONCATENATE(U$1,Zweckbestimmung[[#This Row],[Zweckbestimmung]]),"")</f>
        <v/>
      </c>
      <c r="P27" s="35">
        <f>IF(O27="",0,SUMIFS(Kollektenübersicht!$H:$H,Kollektenübersicht!$G:$G,O27)+SUMIFS(Kollektenübersicht!$J:$J,Kollektenübersicht!$G:$G,O27)+SUMIFS(Anfangsbestände!F:F,Anfangsbestände!E:E,O27))</f>
        <v>0</v>
      </c>
      <c r="Q27" s="35">
        <f t="shared" si="1"/>
        <v>0</v>
      </c>
      <c r="R27" s="35" t="str">
        <f>IFERROR(CONCATENATE(U$2,Zweckbestimmung[[#This Row],[Zweckbestimmung]]),"")</f>
        <v/>
      </c>
      <c r="S27" s="35">
        <f>IF(R27="",0,SUMIFS(Kollektenübersicht!$H:$H,Kollektenübersicht!$G:$G,R27)+SUMIFS(Kollektenübersicht!$J:$J,Kollektenübersicht!$G:$G,R27)+SUMIFS(Anfangsbestände!F:F,Anfangsbestände!E:E,R27))</f>
        <v>0</v>
      </c>
    </row>
    <row r="28" spans="1:19" x14ac:dyDescent="0.3">
      <c r="A28" s="35">
        <v>27</v>
      </c>
      <c r="B28" s="61">
        <v>1027</v>
      </c>
      <c r="C28" s="61" t="str">
        <f>IFERROR(VLOOKUP(B28,'Eingabe Zweckbestimmungen'!J:J,1,FALSE),"")</f>
        <v/>
      </c>
      <c r="D28" s="61" t="str">
        <f>IFERROR(VLOOKUP(B28,'Eingabe Zweckbestimmungen'!J:K,2,FALSE),"")</f>
        <v/>
      </c>
      <c r="E28" s="96" t="s">
        <v>3</v>
      </c>
      <c r="I28" s="35" t="str">
        <f>IFERROR(IF(Pflichtkollekte[[#This Row],[Pflichtkollekten]]="","",Pflichtkollekte[[#This Row],[Pflichtkollekten]]),"")</f>
        <v/>
      </c>
      <c r="J28" s="35" t="str">
        <f>IFERROR(IF(#REF!="","",#REF!),"")</f>
        <v/>
      </c>
      <c r="K28" s="35" t="str">
        <f>IFERROR(IF(#REF!="","",#REF!),"")</f>
        <v/>
      </c>
      <c r="N28" s="35">
        <f t="shared" si="0"/>
        <v>0</v>
      </c>
      <c r="O28" s="35" t="str">
        <f>IFERROR(CONCATENATE(U$1,Zweckbestimmung[[#This Row],[Zweckbestimmung]]),"")</f>
        <v/>
      </c>
      <c r="P28" s="35">
        <f>IF(O28="",0,SUMIFS(Kollektenübersicht!$H:$H,Kollektenübersicht!$G:$G,O28)+SUMIFS(Kollektenübersicht!$J:$J,Kollektenübersicht!$G:$G,O28)+SUMIFS(Anfangsbestände!F:F,Anfangsbestände!E:E,O28))</f>
        <v>0</v>
      </c>
      <c r="Q28" s="35">
        <f t="shared" si="1"/>
        <v>0</v>
      </c>
      <c r="R28" s="35" t="str">
        <f>IFERROR(CONCATENATE(U$2,Zweckbestimmung[[#This Row],[Zweckbestimmung]]),"")</f>
        <v/>
      </c>
      <c r="S28" s="35">
        <f>IF(R28="",0,SUMIFS(Kollektenübersicht!$H:$H,Kollektenübersicht!$G:$G,R28)+SUMIFS(Kollektenübersicht!$J:$J,Kollektenübersicht!$G:$G,R28)+SUMIFS(Anfangsbestände!F:F,Anfangsbestände!E:E,R28))</f>
        <v>0</v>
      </c>
    </row>
    <row r="29" spans="1:19" x14ac:dyDescent="0.3">
      <c r="A29" s="35">
        <v>28</v>
      </c>
      <c r="B29" s="61">
        <v>1028</v>
      </c>
      <c r="C29" s="61" t="str">
        <f>IFERROR(VLOOKUP(B29,'Eingabe Zweckbestimmungen'!J:J,1,FALSE),"")</f>
        <v/>
      </c>
      <c r="D29" s="61" t="str">
        <f>IFERROR(VLOOKUP(B29,'Eingabe Zweckbestimmungen'!J:K,2,FALSE),"")</f>
        <v/>
      </c>
      <c r="E29" s="96" t="s">
        <v>3</v>
      </c>
      <c r="I29" s="35" t="str">
        <f>IFERROR(IF(Pflichtkollekte[[#This Row],[Pflichtkollekten]]="","",Pflichtkollekte[[#This Row],[Pflichtkollekten]]),"")</f>
        <v/>
      </c>
      <c r="J29" s="35" t="str">
        <f>IFERROR(IF(#REF!="","",#REF!),"")</f>
        <v/>
      </c>
      <c r="K29" s="35" t="str">
        <f>IFERROR(IF(#REF!="","",#REF!),"")</f>
        <v/>
      </c>
      <c r="N29" s="35">
        <f t="shared" si="0"/>
        <v>0</v>
      </c>
      <c r="O29" s="35" t="str">
        <f>IFERROR(CONCATENATE(U$1,Zweckbestimmung[[#This Row],[Zweckbestimmung]]),"")</f>
        <v/>
      </c>
      <c r="P29" s="35">
        <f>IF(O29="",0,SUMIFS(Kollektenübersicht!$H:$H,Kollektenübersicht!$G:$G,O29)+SUMIFS(Kollektenübersicht!$J:$J,Kollektenübersicht!$G:$G,O29)+SUMIFS(Anfangsbestände!F:F,Anfangsbestände!E:E,O29))</f>
        <v>0</v>
      </c>
      <c r="Q29" s="35">
        <f t="shared" si="1"/>
        <v>0</v>
      </c>
      <c r="R29" s="35" t="str">
        <f>IFERROR(CONCATENATE(U$2,Zweckbestimmung[[#This Row],[Zweckbestimmung]]),"")</f>
        <v/>
      </c>
      <c r="S29" s="35">
        <f>IF(R29="",0,SUMIFS(Kollektenübersicht!$H:$H,Kollektenübersicht!$G:$G,R29)+SUMIFS(Kollektenübersicht!$J:$J,Kollektenübersicht!$G:$G,R29)+SUMIFS(Anfangsbestände!F:F,Anfangsbestände!E:E,R29))</f>
        <v>0</v>
      </c>
    </row>
    <row r="30" spans="1:19" x14ac:dyDescent="0.3">
      <c r="A30" s="35">
        <v>29</v>
      </c>
      <c r="B30" s="61">
        <v>1029</v>
      </c>
      <c r="C30" s="61" t="str">
        <f>IFERROR(VLOOKUP(B30,'Eingabe Zweckbestimmungen'!J:J,1,FALSE),"")</f>
        <v/>
      </c>
      <c r="D30" s="61" t="str">
        <f>IFERROR(VLOOKUP(B30,'Eingabe Zweckbestimmungen'!J:K,2,FALSE),"")</f>
        <v/>
      </c>
      <c r="E30" s="96" t="s">
        <v>3</v>
      </c>
      <c r="I30" s="35" t="str">
        <f>IFERROR(IF(Pflichtkollekte[[#This Row],[Pflichtkollekten]]="","",Pflichtkollekte[[#This Row],[Pflichtkollekten]]),"")</f>
        <v/>
      </c>
      <c r="J30" s="35" t="str">
        <f>IFERROR(IF(#REF!="","",#REF!),"")</f>
        <v/>
      </c>
      <c r="K30" s="35" t="str">
        <f>IFERROR(IF(#REF!="","",#REF!),"")</f>
        <v/>
      </c>
      <c r="N30" s="35">
        <f t="shared" si="0"/>
        <v>0</v>
      </c>
      <c r="O30" s="35" t="str">
        <f>IFERROR(CONCATENATE(U$1,Zweckbestimmung[[#This Row],[Zweckbestimmung]]),"")</f>
        <v/>
      </c>
      <c r="P30" s="35">
        <f>IF(O30="",0,SUMIFS(Kollektenübersicht!$H:$H,Kollektenübersicht!$G:$G,O30)+SUMIFS(Kollektenübersicht!$J:$J,Kollektenübersicht!$G:$G,O30)+SUMIFS(Anfangsbestände!F:F,Anfangsbestände!E:E,O30))</f>
        <v>0</v>
      </c>
      <c r="Q30" s="35">
        <f t="shared" si="1"/>
        <v>0</v>
      </c>
      <c r="R30" s="35" t="str">
        <f>IFERROR(CONCATENATE(U$2,Zweckbestimmung[[#This Row],[Zweckbestimmung]]),"")</f>
        <v/>
      </c>
      <c r="S30" s="35">
        <f>IF(R30="",0,SUMIFS(Kollektenübersicht!$H:$H,Kollektenübersicht!$G:$G,R30)+SUMIFS(Kollektenübersicht!$J:$J,Kollektenübersicht!$G:$G,R30)+SUMIFS(Anfangsbestände!F:F,Anfangsbestände!E:E,R30))</f>
        <v>0</v>
      </c>
    </row>
    <row r="31" spans="1:19" x14ac:dyDescent="0.3">
      <c r="A31" s="35">
        <v>30</v>
      </c>
      <c r="B31" s="61">
        <v>1030</v>
      </c>
      <c r="C31" s="61" t="str">
        <f>IFERROR(VLOOKUP(B31,'Eingabe Zweckbestimmungen'!J:J,1,FALSE),"")</f>
        <v/>
      </c>
      <c r="D31" s="61" t="str">
        <f>IFERROR(VLOOKUP(B31,'Eingabe Zweckbestimmungen'!J:K,2,FALSE),"")</f>
        <v/>
      </c>
      <c r="E31" s="96" t="s">
        <v>3</v>
      </c>
      <c r="I31" s="35" t="str">
        <f>IFERROR(IF(Pflichtkollekte[[#This Row],[Pflichtkollekten]]="","",Pflichtkollekte[[#This Row],[Pflichtkollekten]]),"")</f>
        <v/>
      </c>
      <c r="J31" s="35" t="str">
        <f>IFERROR(IF(#REF!="","",#REF!),"")</f>
        <v/>
      </c>
      <c r="K31" s="35" t="str">
        <f>IFERROR(IF(#REF!="","",#REF!),"")</f>
        <v/>
      </c>
      <c r="N31" s="35">
        <f t="shared" si="0"/>
        <v>0</v>
      </c>
      <c r="O31" s="35" t="str">
        <f>IFERROR(CONCATENATE(U$1,Zweckbestimmung[[#This Row],[Zweckbestimmung]]),"")</f>
        <v/>
      </c>
      <c r="P31" s="35">
        <f>IF(O31="",0,SUMIFS(Kollektenübersicht!$H:$H,Kollektenübersicht!$G:$G,O31)+SUMIFS(Kollektenübersicht!$J:$J,Kollektenübersicht!$G:$G,O31)+SUMIFS(Anfangsbestände!F:F,Anfangsbestände!E:E,O31))</f>
        <v>0</v>
      </c>
      <c r="Q31" s="35">
        <f t="shared" si="1"/>
        <v>0</v>
      </c>
      <c r="R31" s="35" t="str">
        <f>IFERROR(CONCATENATE(U$2,Zweckbestimmung[[#This Row],[Zweckbestimmung]]),"")</f>
        <v/>
      </c>
      <c r="S31" s="35">
        <f>IF(R31="",0,SUMIFS(Kollektenübersicht!$H:$H,Kollektenübersicht!$G:$G,R31)+SUMIFS(Kollektenübersicht!$J:$J,Kollektenübersicht!$G:$G,R31)+SUMIFS(Anfangsbestände!F:F,Anfangsbestände!E:E,R31))</f>
        <v>0</v>
      </c>
    </row>
    <row r="32" spans="1:19" x14ac:dyDescent="0.3">
      <c r="A32" s="35">
        <v>31</v>
      </c>
      <c r="B32" s="61">
        <v>1031</v>
      </c>
      <c r="C32" s="61" t="str">
        <f>IFERROR(VLOOKUP(B32,'Eingabe Zweckbestimmungen'!J:J,1,FALSE),"")</f>
        <v/>
      </c>
      <c r="D32" s="61" t="str">
        <f>IFERROR(VLOOKUP(B32,'Eingabe Zweckbestimmungen'!J:K,2,FALSE),"")</f>
        <v/>
      </c>
      <c r="E32" s="96" t="s">
        <v>3</v>
      </c>
      <c r="I32" s="35" t="str">
        <f>IFERROR(IF(Pflichtkollekte[[#This Row],[Pflichtkollekten]]="","",Pflichtkollekte[[#This Row],[Pflichtkollekten]]),"")</f>
        <v/>
      </c>
      <c r="J32" s="35" t="str">
        <f>IFERROR(IF(#REF!="","",#REF!),"")</f>
        <v/>
      </c>
      <c r="K32" s="35" t="str">
        <f>IFERROR(IF(#REF!="","",#REF!),"")</f>
        <v/>
      </c>
      <c r="N32" s="35">
        <f t="shared" si="0"/>
        <v>0</v>
      </c>
      <c r="O32" s="35" t="str">
        <f>IFERROR(CONCATENATE(U$1,Zweckbestimmung[[#This Row],[Zweckbestimmung]]),"")</f>
        <v/>
      </c>
      <c r="P32" s="35">
        <f>IF(O32="",0,SUMIFS(Kollektenübersicht!$H:$H,Kollektenübersicht!$G:$G,O32)+SUMIFS(Kollektenübersicht!$J:$J,Kollektenübersicht!$G:$G,O32)+SUMIFS(Anfangsbestände!F:F,Anfangsbestände!E:E,O32))</f>
        <v>0</v>
      </c>
      <c r="Q32" s="35">
        <f t="shared" si="1"/>
        <v>0</v>
      </c>
      <c r="R32" s="35" t="str">
        <f>IFERROR(CONCATENATE(U$2,Zweckbestimmung[[#This Row],[Zweckbestimmung]]),"")</f>
        <v/>
      </c>
      <c r="S32" s="35">
        <f>IF(R32="",0,SUMIFS(Kollektenübersicht!$H:$H,Kollektenübersicht!$G:$G,R32)+SUMIFS(Kollektenübersicht!$J:$J,Kollektenübersicht!$G:$G,R32)+SUMIFS(Anfangsbestände!F:F,Anfangsbestände!E:E,R32))</f>
        <v>0</v>
      </c>
    </row>
    <row r="33" spans="1:19" x14ac:dyDescent="0.3">
      <c r="A33" s="35">
        <v>32</v>
      </c>
      <c r="B33" s="61">
        <v>1032</v>
      </c>
      <c r="C33" s="61" t="str">
        <f>IFERROR(VLOOKUP(B33,'Eingabe Zweckbestimmungen'!J:J,1,FALSE),"")</f>
        <v/>
      </c>
      <c r="D33" s="61" t="str">
        <f>IFERROR(VLOOKUP(B33,'Eingabe Zweckbestimmungen'!J:K,2,FALSE),"")</f>
        <v/>
      </c>
      <c r="E33" s="96" t="s">
        <v>3</v>
      </c>
      <c r="I33" s="35" t="str">
        <f>IFERROR(IF(Pflichtkollekte[[#This Row],[Pflichtkollekten]]="","",Pflichtkollekte[[#This Row],[Pflichtkollekten]]),"")</f>
        <v/>
      </c>
      <c r="J33" s="35" t="str">
        <f>IFERROR(IF(#REF!="","",#REF!),"")</f>
        <v/>
      </c>
      <c r="K33" s="35" t="str">
        <f>IFERROR(IF(#REF!="","",#REF!),"")</f>
        <v/>
      </c>
      <c r="N33" s="35">
        <f t="shared" si="0"/>
        <v>0</v>
      </c>
      <c r="O33" s="35" t="str">
        <f>IFERROR(CONCATENATE(U$1,Zweckbestimmung[[#This Row],[Zweckbestimmung]]),"")</f>
        <v/>
      </c>
      <c r="P33" s="35">
        <f>IF(O33="",0,SUMIFS(Kollektenübersicht!$H:$H,Kollektenübersicht!$G:$G,O33)+SUMIFS(Kollektenübersicht!$J:$J,Kollektenübersicht!$G:$G,O33)+SUMIFS(Anfangsbestände!F:F,Anfangsbestände!E:E,O33))</f>
        <v>0</v>
      </c>
      <c r="Q33" s="35">
        <f t="shared" si="1"/>
        <v>0</v>
      </c>
      <c r="R33" s="35" t="str">
        <f>IFERROR(CONCATENATE(U$2,Zweckbestimmung[[#This Row],[Zweckbestimmung]]),"")</f>
        <v/>
      </c>
      <c r="S33" s="35">
        <f>IF(R33="",0,SUMIFS(Kollektenübersicht!$H:$H,Kollektenübersicht!$G:$G,R33)+SUMIFS(Kollektenübersicht!$J:$J,Kollektenübersicht!$G:$G,R33)+SUMIFS(Anfangsbestände!F:F,Anfangsbestände!E:E,R33))</f>
        <v>0</v>
      </c>
    </row>
    <row r="34" spans="1:19" x14ac:dyDescent="0.3">
      <c r="A34" s="35">
        <v>33</v>
      </c>
      <c r="B34" s="61">
        <v>1033</v>
      </c>
      <c r="C34" s="61" t="str">
        <f>IFERROR(VLOOKUP(B34,'Eingabe Zweckbestimmungen'!J:J,1,FALSE),"")</f>
        <v/>
      </c>
      <c r="D34" s="61" t="str">
        <f>IFERROR(VLOOKUP(B34,'Eingabe Zweckbestimmungen'!J:K,2,FALSE),"")</f>
        <v/>
      </c>
      <c r="E34" s="96" t="s">
        <v>3</v>
      </c>
      <c r="I34" s="35" t="str">
        <f>IFERROR(IF(Pflichtkollekte[[#This Row],[Pflichtkollekten]]="","",Pflichtkollekte[[#This Row],[Pflichtkollekten]]),"")</f>
        <v/>
      </c>
      <c r="J34" s="35" t="str">
        <f>IFERROR(IF(#REF!="","",#REF!),"")</f>
        <v/>
      </c>
      <c r="K34" s="35" t="str">
        <f>IFERROR(IF(#REF!="","",#REF!),"")</f>
        <v/>
      </c>
      <c r="N34" s="35">
        <f t="shared" si="0"/>
        <v>0</v>
      </c>
      <c r="O34" s="35" t="str">
        <f>IFERROR(CONCATENATE(U$1,Zweckbestimmung[[#This Row],[Zweckbestimmung]]),"")</f>
        <v/>
      </c>
      <c r="P34" s="35">
        <f>IF(O34="",0,SUMIFS(Kollektenübersicht!$H:$H,Kollektenübersicht!$G:$G,O34)+SUMIFS(Kollektenübersicht!$J:$J,Kollektenübersicht!$G:$G,O34)+SUMIFS(Anfangsbestände!F:F,Anfangsbestände!E:E,O34))</f>
        <v>0</v>
      </c>
      <c r="Q34" s="35">
        <f t="shared" si="1"/>
        <v>0</v>
      </c>
      <c r="R34" s="35" t="str">
        <f>IFERROR(CONCATENATE(U$2,Zweckbestimmung[[#This Row],[Zweckbestimmung]]),"")</f>
        <v/>
      </c>
      <c r="S34" s="35">
        <f>IF(R34="",0,SUMIFS(Kollektenübersicht!$H:$H,Kollektenübersicht!$G:$G,R34)+SUMIFS(Kollektenübersicht!$J:$J,Kollektenübersicht!$G:$G,R34)+SUMIFS(Anfangsbestände!F:F,Anfangsbestände!E:E,R34))</f>
        <v>0</v>
      </c>
    </row>
    <row r="35" spans="1:19" x14ac:dyDescent="0.3">
      <c r="A35" s="35">
        <v>34</v>
      </c>
      <c r="B35" s="61">
        <v>1034</v>
      </c>
      <c r="C35" s="61" t="str">
        <f>IFERROR(VLOOKUP(B35,'Eingabe Zweckbestimmungen'!J:J,1,FALSE),"")</f>
        <v/>
      </c>
      <c r="D35" s="61" t="str">
        <f>IFERROR(VLOOKUP(B35,'Eingabe Zweckbestimmungen'!J:K,2,FALSE),"")</f>
        <v/>
      </c>
      <c r="E35" s="96" t="s">
        <v>3</v>
      </c>
      <c r="I35" s="35" t="str">
        <f>IFERROR(IF(Pflichtkollekte[[#This Row],[Pflichtkollekten]]="","",Pflichtkollekte[[#This Row],[Pflichtkollekten]]),"")</f>
        <v/>
      </c>
      <c r="J35" s="35" t="str">
        <f>IFERROR(IF(#REF!="","",#REF!),"")</f>
        <v/>
      </c>
      <c r="K35" s="35" t="str">
        <f>IFERROR(IF(#REF!="","",#REF!),"")</f>
        <v/>
      </c>
      <c r="N35" s="35">
        <f t="shared" si="0"/>
        <v>0</v>
      </c>
      <c r="O35" s="35" t="str">
        <f>IFERROR(CONCATENATE(U$1,Zweckbestimmung[[#This Row],[Zweckbestimmung]]),"")</f>
        <v/>
      </c>
      <c r="P35" s="35">
        <f>IF(O35="",0,SUMIFS(Kollektenübersicht!$H:$H,Kollektenübersicht!$G:$G,O35)+SUMIFS(Kollektenübersicht!$J:$J,Kollektenübersicht!$G:$G,O35)+SUMIFS(Anfangsbestände!F:F,Anfangsbestände!E:E,O35))</f>
        <v>0</v>
      </c>
      <c r="Q35" s="35">
        <f t="shared" si="1"/>
        <v>0</v>
      </c>
      <c r="R35" s="35" t="str">
        <f>IFERROR(CONCATENATE(U$2,Zweckbestimmung[[#This Row],[Zweckbestimmung]]),"")</f>
        <v/>
      </c>
      <c r="S35" s="35">
        <f>IF(R35="",0,SUMIFS(Kollektenübersicht!$H:$H,Kollektenübersicht!$G:$G,R35)+SUMIFS(Kollektenübersicht!$J:$J,Kollektenübersicht!$G:$G,R35)+SUMIFS(Anfangsbestände!F:F,Anfangsbestände!E:E,R35))</f>
        <v>0</v>
      </c>
    </row>
    <row r="36" spans="1:19" x14ac:dyDescent="0.3">
      <c r="A36" s="35">
        <v>35</v>
      </c>
      <c r="B36" s="61">
        <v>1035</v>
      </c>
      <c r="C36" s="61" t="str">
        <f>IFERROR(VLOOKUP(B36,'Eingabe Zweckbestimmungen'!J:J,1,FALSE),"")</f>
        <v/>
      </c>
      <c r="D36" s="61" t="str">
        <f>IFERROR(VLOOKUP(B36,'Eingabe Zweckbestimmungen'!J:K,2,FALSE),"")</f>
        <v/>
      </c>
      <c r="E36" s="96" t="s">
        <v>3</v>
      </c>
      <c r="I36" s="35" t="str">
        <f>IFERROR(IF(Pflichtkollekte[[#This Row],[Pflichtkollekten]]="","",Pflichtkollekte[[#This Row],[Pflichtkollekten]]),"")</f>
        <v/>
      </c>
      <c r="J36" s="35" t="str">
        <f>IFERROR(IF(#REF!="","",#REF!),"")</f>
        <v/>
      </c>
      <c r="K36" s="35" t="str">
        <f>IFERROR(IF(#REF!="","",#REF!),"")</f>
        <v/>
      </c>
      <c r="N36" s="35">
        <f t="shared" si="0"/>
        <v>0</v>
      </c>
      <c r="O36" s="35" t="str">
        <f>IFERROR(CONCATENATE(U$1,Zweckbestimmung[[#This Row],[Zweckbestimmung]]),"")</f>
        <v/>
      </c>
      <c r="P36" s="35">
        <f>IF(O36="",0,SUMIFS(Kollektenübersicht!$H:$H,Kollektenübersicht!$G:$G,O36)+SUMIFS(Kollektenübersicht!$J:$J,Kollektenübersicht!$G:$G,O36)+SUMIFS(Anfangsbestände!F:F,Anfangsbestände!E:E,O36))</f>
        <v>0</v>
      </c>
      <c r="Q36" s="35">
        <f t="shared" si="1"/>
        <v>0</v>
      </c>
      <c r="R36" s="35" t="str">
        <f>IFERROR(CONCATENATE(U$2,Zweckbestimmung[[#This Row],[Zweckbestimmung]]),"")</f>
        <v/>
      </c>
      <c r="S36" s="35">
        <f>IF(R36="",0,SUMIFS(Kollektenübersicht!$H:$H,Kollektenübersicht!$G:$G,R36)+SUMIFS(Kollektenübersicht!$J:$J,Kollektenübersicht!$G:$G,R36)+SUMIFS(Anfangsbestände!F:F,Anfangsbestände!E:E,R36))</f>
        <v>0</v>
      </c>
    </row>
    <row r="37" spans="1:19" x14ac:dyDescent="0.3">
      <c r="A37" s="35">
        <v>36</v>
      </c>
      <c r="B37" s="61">
        <v>1036</v>
      </c>
      <c r="C37" s="61" t="str">
        <f>IFERROR(VLOOKUP(B37,'Eingabe Zweckbestimmungen'!J:J,1,FALSE),"")</f>
        <v/>
      </c>
      <c r="D37" s="61" t="str">
        <f>IFERROR(VLOOKUP(B37,'Eingabe Zweckbestimmungen'!J:K,2,FALSE),"")</f>
        <v/>
      </c>
      <c r="E37" s="96" t="s">
        <v>3</v>
      </c>
      <c r="I37" s="35" t="str">
        <f>IFERROR(IF(Pflichtkollekte[[#This Row],[Pflichtkollekten]]="","",Pflichtkollekte[[#This Row],[Pflichtkollekten]]),"")</f>
        <v/>
      </c>
      <c r="J37" s="35" t="str">
        <f>IFERROR(IF(#REF!="","",#REF!),"")</f>
        <v/>
      </c>
      <c r="K37" s="35" t="str">
        <f>IFERROR(IF(#REF!="","",#REF!),"")</f>
        <v/>
      </c>
      <c r="N37" s="35">
        <f t="shared" si="0"/>
        <v>0</v>
      </c>
      <c r="O37" s="35" t="str">
        <f>IFERROR(CONCATENATE(U$1,Zweckbestimmung[[#This Row],[Zweckbestimmung]]),"")</f>
        <v/>
      </c>
      <c r="P37" s="35">
        <f>IF(O37="",0,SUMIFS(Kollektenübersicht!$H:$H,Kollektenübersicht!$G:$G,O37)+SUMIFS(Kollektenübersicht!$J:$J,Kollektenübersicht!$G:$G,O37)+SUMIFS(Anfangsbestände!F:F,Anfangsbestände!E:E,O37))</f>
        <v>0</v>
      </c>
      <c r="Q37" s="35">
        <f t="shared" si="1"/>
        <v>0</v>
      </c>
      <c r="R37" s="35" t="str">
        <f>IFERROR(CONCATENATE(U$2,Zweckbestimmung[[#This Row],[Zweckbestimmung]]),"")</f>
        <v/>
      </c>
      <c r="S37" s="35">
        <f>IF(R37="",0,SUMIFS(Kollektenübersicht!$H:$H,Kollektenübersicht!$G:$G,R37)+SUMIFS(Kollektenübersicht!$J:$J,Kollektenübersicht!$G:$G,R37)+SUMIFS(Anfangsbestände!F:F,Anfangsbestände!E:E,R37))</f>
        <v>0</v>
      </c>
    </row>
    <row r="38" spans="1:19" x14ac:dyDescent="0.3">
      <c r="A38" s="35">
        <v>37</v>
      </c>
      <c r="B38" s="61">
        <v>1037</v>
      </c>
      <c r="C38" s="61" t="str">
        <f>IFERROR(VLOOKUP(B38,'Eingabe Zweckbestimmungen'!J:J,1,FALSE),"")</f>
        <v/>
      </c>
      <c r="D38" s="61" t="str">
        <f>IFERROR(VLOOKUP(B38,'Eingabe Zweckbestimmungen'!J:K,2,FALSE),"")</f>
        <v/>
      </c>
      <c r="E38" s="96" t="s">
        <v>3</v>
      </c>
      <c r="I38" s="35" t="str">
        <f>IFERROR(IF(Pflichtkollekte[[#This Row],[Pflichtkollekten]]="","",Pflichtkollekte[[#This Row],[Pflichtkollekten]]),"")</f>
        <v/>
      </c>
      <c r="J38" s="35" t="str">
        <f>IFERROR(IF(#REF!="","",#REF!),"")</f>
        <v/>
      </c>
      <c r="K38" s="35" t="str">
        <f>IFERROR(IF(#REF!="","",#REF!),"")</f>
        <v/>
      </c>
      <c r="N38" s="35">
        <f t="shared" si="0"/>
        <v>0</v>
      </c>
      <c r="O38" s="35" t="str">
        <f>IFERROR(CONCATENATE(U$1,Zweckbestimmung[[#This Row],[Zweckbestimmung]]),"")</f>
        <v/>
      </c>
      <c r="P38" s="35">
        <f>IF(O38="",0,SUMIFS(Kollektenübersicht!$H:$H,Kollektenübersicht!$G:$G,O38)+SUMIFS(Kollektenübersicht!$J:$J,Kollektenübersicht!$G:$G,O38)+SUMIFS(Anfangsbestände!F:F,Anfangsbestände!E:E,O38))</f>
        <v>0</v>
      </c>
      <c r="Q38" s="35">
        <f t="shared" si="1"/>
        <v>0</v>
      </c>
      <c r="R38" s="35" t="str">
        <f>IFERROR(CONCATENATE(U$2,Zweckbestimmung[[#This Row],[Zweckbestimmung]]),"")</f>
        <v/>
      </c>
      <c r="S38" s="35">
        <f>IF(R38="",0,SUMIFS(Kollektenübersicht!$H:$H,Kollektenübersicht!$G:$G,R38)+SUMIFS(Kollektenübersicht!$J:$J,Kollektenübersicht!$G:$G,R38)+SUMIFS(Anfangsbestände!F:F,Anfangsbestände!E:E,R38))</f>
        <v>0</v>
      </c>
    </row>
    <row r="39" spans="1:19" x14ac:dyDescent="0.3">
      <c r="A39" s="35">
        <v>38</v>
      </c>
      <c r="B39" s="61">
        <v>1038</v>
      </c>
      <c r="C39" s="61" t="str">
        <f>IFERROR(VLOOKUP(B39,'Eingabe Zweckbestimmungen'!J:J,1,FALSE),"")</f>
        <v/>
      </c>
      <c r="D39" s="61" t="str">
        <f>IFERROR(VLOOKUP(B39,'Eingabe Zweckbestimmungen'!J:K,2,FALSE),"")</f>
        <v/>
      </c>
      <c r="E39" s="96" t="s">
        <v>3</v>
      </c>
      <c r="I39" s="35" t="str">
        <f>IFERROR(IF(Pflichtkollekte[[#This Row],[Pflichtkollekten]]="","",Pflichtkollekte[[#This Row],[Pflichtkollekten]]),"")</f>
        <v/>
      </c>
      <c r="J39" s="35" t="str">
        <f>IFERROR(IF(#REF!="","",#REF!),"")</f>
        <v/>
      </c>
      <c r="K39" s="35" t="str">
        <f>IFERROR(IF(#REF!="","",#REF!),"")</f>
        <v/>
      </c>
      <c r="N39" s="35">
        <f t="shared" si="0"/>
        <v>0</v>
      </c>
      <c r="O39" s="35" t="str">
        <f>IFERROR(CONCATENATE(U$1,Zweckbestimmung[[#This Row],[Zweckbestimmung]]),"")</f>
        <v/>
      </c>
      <c r="P39" s="35">
        <f>IF(O39="",0,SUMIFS(Kollektenübersicht!$H:$H,Kollektenübersicht!$G:$G,O39)+SUMIFS(Kollektenübersicht!$J:$J,Kollektenübersicht!$G:$G,O39)+SUMIFS(Anfangsbestände!F:F,Anfangsbestände!E:E,O39))</f>
        <v>0</v>
      </c>
      <c r="Q39" s="35">
        <f t="shared" si="1"/>
        <v>0</v>
      </c>
      <c r="R39" s="35" t="str">
        <f>IFERROR(CONCATENATE(U$2,Zweckbestimmung[[#This Row],[Zweckbestimmung]]),"")</f>
        <v/>
      </c>
      <c r="S39" s="35">
        <f>IF(R39="",0,SUMIFS(Kollektenübersicht!$H:$H,Kollektenübersicht!$G:$G,R39)+SUMIFS(Kollektenübersicht!$J:$J,Kollektenübersicht!$G:$G,R39)+SUMIFS(Anfangsbestände!F:F,Anfangsbestände!E:E,R39))</f>
        <v>0</v>
      </c>
    </row>
    <row r="40" spans="1:19" x14ac:dyDescent="0.3">
      <c r="A40" s="35">
        <v>39</v>
      </c>
      <c r="B40" s="61">
        <v>1039</v>
      </c>
      <c r="C40" s="61" t="str">
        <f>IFERROR(VLOOKUP(B40,'Eingabe Zweckbestimmungen'!J:J,1,FALSE),"")</f>
        <v/>
      </c>
      <c r="D40" s="61" t="str">
        <f>IFERROR(VLOOKUP(B40,'Eingabe Zweckbestimmungen'!J:K,2,FALSE),"")</f>
        <v/>
      </c>
      <c r="E40" s="96" t="s">
        <v>3</v>
      </c>
      <c r="I40" s="35" t="str">
        <f>IFERROR(IF(Pflichtkollekte[[#This Row],[Pflichtkollekten]]="","",Pflichtkollekte[[#This Row],[Pflichtkollekten]]),"")</f>
        <v/>
      </c>
      <c r="J40" s="35" t="str">
        <f>IFERROR(IF(#REF!="","",#REF!),"")</f>
        <v/>
      </c>
      <c r="K40" s="35" t="str">
        <f>IFERROR(IF(#REF!="","",#REF!),"")</f>
        <v/>
      </c>
      <c r="N40" s="35">
        <f t="shared" si="0"/>
        <v>0</v>
      </c>
      <c r="O40" s="35" t="str">
        <f>IFERROR(CONCATENATE(U$1,Zweckbestimmung[[#This Row],[Zweckbestimmung]]),"")</f>
        <v/>
      </c>
      <c r="P40" s="35">
        <f>IF(O40="",0,SUMIFS(Kollektenübersicht!$H:$H,Kollektenübersicht!$G:$G,O40)+SUMIFS(Kollektenübersicht!$J:$J,Kollektenübersicht!$G:$G,O40)+SUMIFS(Anfangsbestände!F:F,Anfangsbestände!E:E,O40))</f>
        <v>0</v>
      </c>
      <c r="Q40" s="35">
        <f t="shared" si="1"/>
        <v>0</v>
      </c>
      <c r="R40" s="35" t="str">
        <f>IFERROR(CONCATENATE(U$2,Zweckbestimmung[[#This Row],[Zweckbestimmung]]),"")</f>
        <v/>
      </c>
      <c r="S40" s="35">
        <f>IF(R40="",0,SUMIFS(Kollektenübersicht!$H:$H,Kollektenübersicht!$G:$G,R40)+SUMIFS(Kollektenübersicht!$J:$J,Kollektenübersicht!$G:$G,R40)+SUMIFS(Anfangsbestände!F:F,Anfangsbestände!E:E,R40))</f>
        <v>0</v>
      </c>
    </row>
    <row r="41" spans="1:19" x14ac:dyDescent="0.3">
      <c r="A41" s="35">
        <v>40</v>
      </c>
      <c r="B41" s="61">
        <v>1040</v>
      </c>
      <c r="C41" s="61" t="str">
        <f>IFERROR(VLOOKUP(B41,'Eingabe Zweckbestimmungen'!J:J,1,FALSE),"")</f>
        <v/>
      </c>
      <c r="D41" s="61" t="str">
        <f>IFERROR(VLOOKUP(B41,'Eingabe Zweckbestimmungen'!J:K,2,FALSE),"")</f>
        <v/>
      </c>
      <c r="E41" s="96" t="s">
        <v>3</v>
      </c>
      <c r="I41" s="35" t="str">
        <f>IFERROR(IF(Pflichtkollekte[[#This Row],[Pflichtkollekten]]="","",Pflichtkollekte[[#This Row],[Pflichtkollekten]]),"")</f>
        <v/>
      </c>
      <c r="J41" s="35" t="str">
        <f>IFERROR(IF(#REF!="","",#REF!),"")</f>
        <v/>
      </c>
      <c r="K41" s="35" t="str">
        <f>IFERROR(IF(#REF!="","",#REF!),"")</f>
        <v/>
      </c>
      <c r="N41" s="35">
        <f t="shared" si="0"/>
        <v>0</v>
      </c>
      <c r="O41" s="35" t="str">
        <f>IFERROR(CONCATENATE(U$1,Zweckbestimmung[[#This Row],[Zweckbestimmung]]),"")</f>
        <v/>
      </c>
      <c r="P41" s="35">
        <f>IF(O41="",0,SUMIFS(Kollektenübersicht!$H:$H,Kollektenübersicht!$G:$G,O41)+SUMIFS(Kollektenübersicht!$J:$J,Kollektenübersicht!$G:$G,O41)+SUMIFS(Anfangsbestände!F:F,Anfangsbestände!E:E,O41))</f>
        <v>0</v>
      </c>
      <c r="Q41" s="35">
        <f t="shared" si="1"/>
        <v>0</v>
      </c>
      <c r="R41" s="35" t="str">
        <f>IFERROR(CONCATENATE(U$2,Zweckbestimmung[[#This Row],[Zweckbestimmung]]),"")</f>
        <v/>
      </c>
      <c r="S41" s="35">
        <f>IF(R41="",0,SUMIFS(Kollektenübersicht!$H:$H,Kollektenübersicht!$G:$G,R41)+SUMIFS(Kollektenübersicht!$J:$J,Kollektenübersicht!$G:$G,R41)+SUMIFS(Anfangsbestände!F:F,Anfangsbestände!E:E,R41))</f>
        <v>0</v>
      </c>
    </row>
    <row r="42" spans="1:19" x14ac:dyDescent="0.3">
      <c r="A42" s="35">
        <v>41</v>
      </c>
      <c r="B42" s="61">
        <v>1041</v>
      </c>
      <c r="C42" s="61" t="str">
        <f>IFERROR(VLOOKUP(B42,'Eingabe Zweckbestimmungen'!J:J,1,FALSE),"")</f>
        <v/>
      </c>
      <c r="D42" s="61" t="str">
        <f>IFERROR(VLOOKUP(B42,'Eingabe Zweckbestimmungen'!J:K,2,FALSE),"")</f>
        <v/>
      </c>
      <c r="E42" s="96" t="s">
        <v>3</v>
      </c>
      <c r="I42" s="35" t="str">
        <f>IFERROR(IF(Pflichtkollekte[[#This Row],[Pflichtkollekten]]="","",Pflichtkollekte[[#This Row],[Pflichtkollekten]]),"")</f>
        <v/>
      </c>
      <c r="J42" s="35" t="str">
        <f>IFERROR(IF(#REF!="","",#REF!),"")</f>
        <v/>
      </c>
      <c r="K42" s="35" t="str">
        <f>IFERROR(IF(#REF!="","",#REF!),"")</f>
        <v/>
      </c>
      <c r="N42" s="35">
        <f t="shared" si="0"/>
        <v>0</v>
      </c>
      <c r="O42" s="35" t="str">
        <f>IFERROR(CONCATENATE(U$1,Zweckbestimmung[[#This Row],[Zweckbestimmung]]),"")</f>
        <v/>
      </c>
      <c r="P42" s="35">
        <f>IF(O42="",0,SUMIFS(Kollektenübersicht!$H:$H,Kollektenübersicht!$G:$G,O42)+SUMIFS(Kollektenübersicht!$J:$J,Kollektenübersicht!$G:$G,O42)+SUMIFS(Anfangsbestände!F:F,Anfangsbestände!E:E,O42))</f>
        <v>0</v>
      </c>
      <c r="Q42" s="35">
        <f t="shared" si="1"/>
        <v>0</v>
      </c>
      <c r="R42" s="35" t="str">
        <f>IFERROR(CONCATENATE(U$2,Zweckbestimmung[[#This Row],[Zweckbestimmung]]),"")</f>
        <v/>
      </c>
      <c r="S42" s="35">
        <f>IF(R42="",0,SUMIFS(Kollektenübersicht!$H:$H,Kollektenübersicht!$G:$G,R42)+SUMIFS(Kollektenübersicht!$J:$J,Kollektenübersicht!$G:$G,R42)+SUMIFS(Anfangsbestände!F:F,Anfangsbestände!E:E,R42))</f>
        <v>0</v>
      </c>
    </row>
    <row r="43" spans="1:19" x14ac:dyDescent="0.3">
      <c r="A43" s="35">
        <v>42</v>
      </c>
      <c r="B43" s="61">
        <v>1042</v>
      </c>
      <c r="C43" s="61" t="str">
        <f>IFERROR(VLOOKUP(B43,'Eingabe Zweckbestimmungen'!J:J,1,FALSE),"")</f>
        <v/>
      </c>
      <c r="D43" s="61" t="str">
        <f>IFERROR(VLOOKUP(B43,'Eingabe Zweckbestimmungen'!J:K,2,FALSE),"")</f>
        <v/>
      </c>
      <c r="E43" s="96" t="s">
        <v>3</v>
      </c>
      <c r="I43" s="35" t="str">
        <f>IFERROR(IF(Pflichtkollekte[[#This Row],[Pflichtkollekten]]="","",Pflichtkollekte[[#This Row],[Pflichtkollekten]]),"")</f>
        <v/>
      </c>
      <c r="J43" s="35" t="str">
        <f>IFERROR(IF(#REF!="","",#REF!),"")</f>
        <v/>
      </c>
      <c r="K43" s="35" t="str">
        <f>IFERROR(IF(#REF!="","",#REF!),"")</f>
        <v/>
      </c>
      <c r="N43" s="35">
        <f t="shared" si="0"/>
        <v>0</v>
      </c>
      <c r="O43" s="35" t="str">
        <f>IFERROR(CONCATENATE(U$1,Zweckbestimmung[[#This Row],[Zweckbestimmung]]),"")</f>
        <v/>
      </c>
      <c r="P43" s="35">
        <f>IF(O43="",0,SUMIFS(Kollektenübersicht!$H:$H,Kollektenübersicht!$G:$G,O43)+SUMIFS(Kollektenübersicht!$J:$J,Kollektenübersicht!$G:$G,O43)+SUMIFS(Anfangsbestände!F:F,Anfangsbestände!E:E,O43))</f>
        <v>0</v>
      </c>
      <c r="Q43" s="35">
        <f t="shared" si="1"/>
        <v>0</v>
      </c>
      <c r="R43" s="35" t="str">
        <f>IFERROR(CONCATENATE(U$2,Zweckbestimmung[[#This Row],[Zweckbestimmung]]),"")</f>
        <v/>
      </c>
      <c r="S43" s="35">
        <f>IF(R43="",0,SUMIFS(Kollektenübersicht!$H:$H,Kollektenübersicht!$G:$G,R43)+SUMIFS(Kollektenübersicht!$J:$J,Kollektenübersicht!$G:$G,R43)+SUMIFS(Anfangsbestände!F:F,Anfangsbestände!E:E,R43))</f>
        <v>0</v>
      </c>
    </row>
    <row r="44" spans="1:19" x14ac:dyDescent="0.3">
      <c r="A44" s="35">
        <v>43</v>
      </c>
      <c r="B44" s="61">
        <v>1043</v>
      </c>
      <c r="C44" s="61" t="str">
        <f>IFERROR(VLOOKUP(B44,'Eingabe Zweckbestimmungen'!J:J,1,FALSE),"")</f>
        <v/>
      </c>
      <c r="D44" s="61" t="str">
        <f>IFERROR(VLOOKUP(B44,'Eingabe Zweckbestimmungen'!J:K,2,FALSE),"")</f>
        <v/>
      </c>
      <c r="E44" s="96" t="s">
        <v>3</v>
      </c>
      <c r="I44" s="35" t="str">
        <f>IFERROR(IF(Pflichtkollekte[[#This Row],[Pflichtkollekten]]="","",Pflichtkollekte[[#This Row],[Pflichtkollekten]]),"")</f>
        <v/>
      </c>
      <c r="J44" s="35" t="str">
        <f>IFERROR(IF(#REF!="","",#REF!),"")</f>
        <v/>
      </c>
      <c r="K44" s="35" t="str">
        <f>IFERROR(IF(#REF!="","",#REF!),"")</f>
        <v/>
      </c>
      <c r="N44" s="35">
        <f t="shared" si="0"/>
        <v>0</v>
      </c>
      <c r="O44" s="35" t="str">
        <f>IFERROR(CONCATENATE(U$1,Zweckbestimmung[[#This Row],[Zweckbestimmung]]),"")</f>
        <v/>
      </c>
      <c r="P44" s="35">
        <f>IF(O44="",0,SUMIFS(Kollektenübersicht!$H:$H,Kollektenübersicht!$G:$G,O44)+SUMIFS(Kollektenübersicht!$J:$J,Kollektenübersicht!$G:$G,O44)+SUMIFS(Anfangsbestände!F:F,Anfangsbestände!E:E,O44))</f>
        <v>0</v>
      </c>
      <c r="Q44" s="35">
        <f t="shared" si="1"/>
        <v>0</v>
      </c>
      <c r="R44" s="35" t="str">
        <f>IFERROR(CONCATENATE(U$2,Zweckbestimmung[[#This Row],[Zweckbestimmung]]),"")</f>
        <v/>
      </c>
      <c r="S44" s="35">
        <f>IF(R44="",0,SUMIFS(Kollektenübersicht!$H:$H,Kollektenübersicht!$G:$G,R44)+SUMIFS(Kollektenübersicht!$J:$J,Kollektenübersicht!$G:$G,R44)+SUMIFS(Anfangsbestände!F:F,Anfangsbestände!E:E,R44))</f>
        <v>0</v>
      </c>
    </row>
    <row r="45" spans="1:19" x14ac:dyDescent="0.3">
      <c r="A45" s="35">
        <v>44</v>
      </c>
      <c r="B45" s="61">
        <v>1044</v>
      </c>
      <c r="C45" s="61" t="str">
        <f>IFERROR(VLOOKUP(B45,'Eingabe Zweckbestimmungen'!J:J,1,FALSE),"")</f>
        <v/>
      </c>
      <c r="D45" s="61" t="str">
        <f>IFERROR(VLOOKUP(B45,'Eingabe Zweckbestimmungen'!J:K,2,FALSE),"")</f>
        <v/>
      </c>
      <c r="E45" s="96" t="s">
        <v>3</v>
      </c>
      <c r="I45" s="35" t="str">
        <f>IFERROR(IF(Pflichtkollekte[[#This Row],[Pflichtkollekten]]="","",Pflichtkollekte[[#This Row],[Pflichtkollekten]]),"")</f>
        <v/>
      </c>
      <c r="J45" s="35" t="str">
        <f>IFERROR(IF(#REF!="","",#REF!),"")</f>
        <v/>
      </c>
      <c r="K45" s="35" t="str">
        <f>IFERROR(IF(#REF!="","",#REF!),"")</f>
        <v/>
      </c>
      <c r="N45" s="35">
        <f t="shared" si="0"/>
        <v>0</v>
      </c>
      <c r="O45" s="35" t="str">
        <f>IFERROR(CONCATENATE(U$1,Zweckbestimmung[[#This Row],[Zweckbestimmung]]),"")</f>
        <v/>
      </c>
      <c r="P45" s="35">
        <f>IF(O45="",0,SUMIFS(Kollektenübersicht!$H:$H,Kollektenübersicht!$G:$G,O45)+SUMIFS(Kollektenübersicht!$J:$J,Kollektenübersicht!$G:$G,O45)+SUMIFS(Anfangsbestände!F:F,Anfangsbestände!E:E,O45))</f>
        <v>0</v>
      </c>
      <c r="Q45" s="35">
        <f t="shared" si="1"/>
        <v>0</v>
      </c>
      <c r="R45" s="35" t="str">
        <f>IFERROR(CONCATENATE(U$2,Zweckbestimmung[[#This Row],[Zweckbestimmung]]),"")</f>
        <v/>
      </c>
      <c r="S45" s="35">
        <f>IF(R45="",0,SUMIFS(Kollektenübersicht!$H:$H,Kollektenübersicht!$G:$G,R45)+SUMIFS(Kollektenübersicht!$J:$J,Kollektenübersicht!$G:$G,R45)+SUMIFS(Anfangsbestände!F:F,Anfangsbestände!E:E,R45))</f>
        <v>0</v>
      </c>
    </row>
    <row r="46" spans="1:19" x14ac:dyDescent="0.3">
      <c r="A46" s="35">
        <v>45</v>
      </c>
      <c r="B46" s="61">
        <v>1045</v>
      </c>
      <c r="C46" s="61" t="str">
        <f>IFERROR(VLOOKUP(B46,'Eingabe Zweckbestimmungen'!J:J,1,FALSE),"")</f>
        <v/>
      </c>
      <c r="D46" s="61" t="str">
        <f>IFERROR(VLOOKUP(B46,'Eingabe Zweckbestimmungen'!J:K,2,FALSE),"")</f>
        <v/>
      </c>
      <c r="E46" s="96" t="s">
        <v>3</v>
      </c>
      <c r="I46" s="35" t="str">
        <f>IFERROR(IF(Pflichtkollekte[[#This Row],[Pflichtkollekten]]="","",Pflichtkollekte[[#This Row],[Pflichtkollekten]]),"")</f>
        <v/>
      </c>
      <c r="J46" s="35" t="str">
        <f>IFERROR(IF(#REF!="","",#REF!),"")</f>
        <v/>
      </c>
      <c r="K46" s="35" t="str">
        <f>IFERROR(IF(#REF!="","",#REF!),"")</f>
        <v/>
      </c>
      <c r="N46" s="35">
        <f t="shared" si="0"/>
        <v>0</v>
      </c>
      <c r="O46" s="35" t="str">
        <f>IFERROR(CONCATENATE(U$1,Zweckbestimmung[[#This Row],[Zweckbestimmung]]),"")</f>
        <v/>
      </c>
      <c r="P46" s="35">
        <f>IF(O46="",0,SUMIFS(Kollektenübersicht!$H:$H,Kollektenübersicht!$G:$G,O46)+SUMIFS(Kollektenübersicht!$J:$J,Kollektenübersicht!$G:$G,O46)+SUMIFS(Anfangsbestände!F:F,Anfangsbestände!E:E,O46))</f>
        <v>0</v>
      </c>
      <c r="Q46" s="35">
        <f t="shared" si="1"/>
        <v>0</v>
      </c>
      <c r="R46" s="35" t="str">
        <f>IFERROR(CONCATENATE(U$2,Zweckbestimmung[[#This Row],[Zweckbestimmung]]),"")</f>
        <v/>
      </c>
      <c r="S46" s="35">
        <f>IF(R46="",0,SUMIFS(Kollektenübersicht!$H:$H,Kollektenübersicht!$G:$G,R46)+SUMIFS(Kollektenübersicht!$J:$J,Kollektenübersicht!$G:$G,R46)+SUMIFS(Anfangsbestände!F:F,Anfangsbestände!E:E,R46))</f>
        <v>0</v>
      </c>
    </row>
    <row r="47" spans="1:19" x14ac:dyDescent="0.3">
      <c r="A47" s="35">
        <v>46</v>
      </c>
      <c r="B47" s="61">
        <v>1046</v>
      </c>
      <c r="C47" s="61" t="str">
        <f>IFERROR(VLOOKUP(B47,'Eingabe Zweckbestimmungen'!J:J,1,FALSE),"")</f>
        <v/>
      </c>
      <c r="D47" s="61" t="str">
        <f>IFERROR(VLOOKUP(B47,'Eingabe Zweckbestimmungen'!J:K,2,FALSE),"")</f>
        <v/>
      </c>
      <c r="E47" s="96" t="s">
        <v>3</v>
      </c>
      <c r="I47" s="35" t="str">
        <f>IFERROR(IF(Pflichtkollekte[[#This Row],[Pflichtkollekten]]="","",Pflichtkollekte[[#This Row],[Pflichtkollekten]]),"")</f>
        <v/>
      </c>
      <c r="J47" s="35" t="str">
        <f>IFERROR(IF(#REF!="","",#REF!),"")</f>
        <v/>
      </c>
      <c r="K47" s="35" t="str">
        <f>IFERROR(IF(#REF!="","",#REF!),"")</f>
        <v/>
      </c>
      <c r="N47" s="35">
        <f t="shared" si="0"/>
        <v>0</v>
      </c>
      <c r="O47" s="35" t="str">
        <f>IFERROR(CONCATENATE(U$1,Zweckbestimmung[[#This Row],[Zweckbestimmung]]),"")</f>
        <v/>
      </c>
      <c r="P47" s="35">
        <f>IF(O47="",0,SUMIFS(Kollektenübersicht!$H:$H,Kollektenübersicht!$G:$G,O47)+SUMIFS(Kollektenübersicht!$J:$J,Kollektenübersicht!$G:$G,O47)+SUMIFS(Anfangsbestände!F:F,Anfangsbestände!E:E,O47))</f>
        <v>0</v>
      </c>
      <c r="Q47" s="35">
        <f t="shared" si="1"/>
        <v>0</v>
      </c>
      <c r="R47" s="35" t="str">
        <f>IFERROR(CONCATENATE(U$2,Zweckbestimmung[[#This Row],[Zweckbestimmung]]),"")</f>
        <v/>
      </c>
      <c r="S47" s="35">
        <f>IF(R47="",0,SUMIFS(Kollektenübersicht!$H:$H,Kollektenübersicht!$G:$G,R47)+SUMIFS(Kollektenübersicht!$J:$J,Kollektenübersicht!$G:$G,R47)+SUMIFS(Anfangsbestände!F:F,Anfangsbestände!E:E,R47))</f>
        <v>0</v>
      </c>
    </row>
    <row r="48" spans="1:19" x14ac:dyDescent="0.3">
      <c r="A48" s="35">
        <v>47</v>
      </c>
      <c r="B48" s="61">
        <v>1047</v>
      </c>
      <c r="C48" s="61" t="str">
        <f>IFERROR(VLOOKUP(B48,'Eingabe Zweckbestimmungen'!J:J,1,FALSE),"")</f>
        <v/>
      </c>
      <c r="D48" s="61" t="str">
        <f>IFERROR(VLOOKUP(B48,'Eingabe Zweckbestimmungen'!J:K,2,FALSE),"")</f>
        <v/>
      </c>
      <c r="E48" s="96" t="s">
        <v>3</v>
      </c>
      <c r="I48" s="35" t="str">
        <f>IFERROR(IF(Pflichtkollekte[[#This Row],[Pflichtkollekten]]="","",Pflichtkollekte[[#This Row],[Pflichtkollekten]]),"")</f>
        <v/>
      </c>
      <c r="J48" s="35" t="str">
        <f>IFERROR(IF(#REF!="","",#REF!),"")</f>
        <v/>
      </c>
      <c r="K48" s="35" t="str">
        <f>IFERROR(IF(#REF!="","",#REF!),"")</f>
        <v/>
      </c>
      <c r="N48" s="35">
        <f t="shared" si="0"/>
        <v>0</v>
      </c>
      <c r="O48" s="35" t="str">
        <f>IFERROR(CONCATENATE(U$1,Zweckbestimmung[[#This Row],[Zweckbestimmung]]),"")</f>
        <v/>
      </c>
      <c r="P48" s="35">
        <f>IF(O48="",0,SUMIFS(Kollektenübersicht!$H:$H,Kollektenübersicht!$G:$G,O48)+SUMIFS(Kollektenübersicht!$J:$J,Kollektenübersicht!$G:$G,O48)+SUMIFS(Anfangsbestände!F:F,Anfangsbestände!E:E,O48))</f>
        <v>0</v>
      </c>
      <c r="Q48" s="35">
        <f t="shared" si="1"/>
        <v>0</v>
      </c>
      <c r="R48" s="35" t="str">
        <f>IFERROR(CONCATENATE(U$2,Zweckbestimmung[[#This Row],[Zweckbestimmung]]),"")</f>
        <v/>
      </c>
      <c r="S48" s="35">
        <f>IF(R48="",0,SUMIFS(Kollektenübersicht!$H:$H,Kollektenübersicht!$G:$G,R48)+SUMIFS(Kollektenübersicht!$J:$J,Kollektenübersicht!$G:$G,R48)+SUMIFS(Anfangsbestände!F:F,Anfangsbestände!E:E,R48))</f>
        <v>0</v>
      </c>
    </row>
    <row r="49" spans="1:19" x14ac:dyDescent="0.3">
      <c r="A49" s="35">
        <v>48</v>
      </c>
      <c r="B49" s="61">
        <v>1048</v>
      </c>
      <c r="C49" s="61" t="str">
        <f>IFERROR(VLOOKUP(B49,'Eingabe Zweckbestimmungen'!J:J,1,FALSE),"")</f>
        <v/>
      </c>
      <c r="D49" s="61" t="str">
        <f>IFERROR(VLOOKUP(B49,'Eingabe Zweckbestimmungen'!J:K,2,FALSE),"")</f>
        <v/>
      </c>
      <c r="E49" s="96" t="s">
        <v>3</v>
      </c>
      <c r="I49" s="35" t="str">
        <f>IFERROR(IF(Pflichtkollekte[[#This Row],[Pflichtkollekten]]="","",Pflichtkollekte[[#This Row],[Pflichtkollekten]]),"")</f>
        <v/>
      </c>
      <c r="J49" s="35" t="str">
        <f>IFERROR(IF(#REF!="","",#REF!),"")</f>
        <v/>
      </c>
      <c r="K49" s="35" t="str">
        <f>IFERROR(IF(#REF!="","",#REF!),"")</f>
        <v/>
      </c>
      <c r="N49" s="35">
        <f t="shared" si="0"/>
        <v>0</v>
      </c>
      <c r="O49" s="35" t="str">
        <f>IFERROR(CONCATENATE(U$1,Zweckbestimmung[[#This Row],[Zweckbestimmung]]),"")</f>
        <v/>
      </c>
      <c r="P49" s="35">
        <f>IF(O49="",0,SUMIFS(Kollektenübersicht!$H:$H,Kollektenübersicht!$G:$G,O49)+SUMIFS(Kollektenübersicht!$J:$J,Kollektenübersicht!$G:$G,O49)+SUMIFS(Anfangsbestände!F:F,Anfangsbestände!E:E,O49))</f>
        <v>0</v>
      </c>
      <c r="Q49" s="35">
        <f t="shared" si="1"/>
        <v>0</v>
      </c>
      <c r="R49" s="35" t="str">
        <f>IFERROR(CONCATENATE(U$2,Zweckbestimmung[[#This Row],[Zweckbestimmung]]),"")</f>
        <v/>
      </c>
      <c r="S49" s="35">
        <f>IF(R49="",0,SUMIFS(Kollektenübersicht!$H:$H,Kollektenübersicht!$G:$G,R49)+SUMIFS(Kollektenübersicht!$J:$J,Kollektenübersicht!$G:$G,R49)+SUMIFS(Anfangsbestände!F:F,Anfangsbestände!E:E,R49))</f>
        <v>0</v>
      </c>
    </row>
    <row r="50" spans="1:19" x14ac:dyDescent="0.3">
      <c r="A50" s="35">
        <v>49</v>
      </c>
      <c r="B50" s="61">
        <v>1049</v>
      </c>
      <c r="C50" s="61" t="str">
        <f>IFERROR(VLOOKUP(B50,'Eingabe Zweckbestimmungen'!J:J,1,FALSE),"")</f>
        <v/>
      </c>
      <c r="D50" s="61" t="str">
        <f>IFERROR(VLOOKUP(B50,'Eingabe Zweckbestimmungen'!J:K,2,FALSE),"")</f>
        <v/>
      </c>
      <c r="E50" s="96" t="s">
        <v>3</v>
      </c>
      <c r="I50" s="35" t="str">
        <f>IFERROR(IF(Pflichtkollekte[[#This Row],[Pflichtkollekten]]="","",Pflichtkollekte[[#This Row],[Pflichtkollekten]]),"")</f>
        <v/>
      </c>
      <c r="J50" s="35" t="str">
        <f>IFERROR(IF(#REF!="","",#REF!),"")</f>
        <v/>
      </c>
      <c r="K50" s="35" t="str">
        <f>IFERROR(IF(#REF!="","",#REF!),"")</f>
        <v/>
      </c>
      <c r="N50" s="35">
        <f t="shared" si="0"/>
        <v>0</v>
      </c>
      <c r="O50" s="35" t="str">
        <f>IFERROR(CONCATENATE(U$1,Zweckbestimmung[[#This Row],[Zweckbestimmung]]),"")</f>
        <v/>
      </c>
      <c r="P50" s="35">
        <f>IF(O50="",0,SUMIFS(Kollektenübersicht!$H:$H,Kollektenübersicht!$G:$G,O50)+SUMIFS(Kollektenübersicht!$J:$J,Kollektenübersicht!$G:$G,O50)+SUMIFS(Anfangsbestände!F:F,Anfangsbestände!E:E,O50))</f>
        <v>0</v>
      </c>
      <c r="Q50" s="35">
        <f t="shared" si="1"/>
        <v>0</v>
      </c>
      <c r="R50" s="35" t="str">
        <f>IFERROR(CONCATENATE(U$2,Zweckbestimmung[[#This Row],[Zweckbestimmung]]),"")</f>
        <v/>
      </c>
      <c r="S50" s="35">
        <f>IF(R50="",0,SUMIFS(Kollektenübersicht!$H:$H,Kollektenübersicht!$G:$G,R50)+SUMIFS(Kollektenübersicht!$J:$J,Kollektenübersicht!$G:$G,R50)+SUMIFS(Anfangsbestände!F:F,Anfangsbestände!E:E,R50))</f>
        <v>0</v>
      </c>
    </row>
    <row r="51" spans="1:19" x14ac:dyDescent="0.3">
      <c r="A51" s="35">
        <v>50</v>
      </c>
      <c r="B51" s="61">
        <v>1050</v>
      </c>
      <c r="C51" s="61" t="str">
        <f>IFERROR(VLOOKUP(B51,'Eingabe Zweckbestimmungen'!J:J,1,FALSE),"")</f>
        <v/>
      </c>
      <c r="D51" s="61" t="str">
        <f>IFERROR(VLOOKUP(B51,'Eingabe Zweckbestimmungen'!J:K,2,FALSE),"")</f>
        <v/>
      </c>
      <c r="E51" s="96" t="s">
        <v>3</v>
      </c>
      <c r="I51" s="35" t="str">
        <f>IFERROR(IF(Pflichtkollekte[[#This Row],[Pflichtkollekten]]="","",Pflichtkollekte[[#This Row],[Pflichtkollekten]]),"")</f>
        <v/>
      </c>
      <c r="J51" s="35" t="str">
        <f>IFERROR(IF(#REF!="","",#REF!),"")</f>
        <v/>
      </c>
      <c r="K51" s="35" t="str">
        <f>IFERROR(IF(#REF!="","",#REF!),"")</f>
        <v/>
      </c>
      <c r="N51" s="35">
        <f t="shared" si="0"/>
        <v>0</v>
      </c>
      <c r="O51" s="35" t="str">
        <f>IFERROR(CONCATENATE(U$1,Zweckbestimmung[[#This Row],[Zweckbestimmung]]),"")</f>
        <v/>
      </c>
      <c r="P51" s="35">
        <f>IF(O51="",0,SUMIFS(Kollektenübersicht!$H:$H,Kollektenübersicht!$G:$G,O51)+SUMIFS(Kollektenübersicht!$J:$J,Kollektenübersicht!$G:$G,O51)+SUMIFS(Anfangsbestände!F:F,Anfangsbestände!E:E,O51))</f>
        <v>0</v>
      </c>
      <c r="Q51" s="35">
        <f t="shared" si="1"/>
        <v>0</v>
      </c>
      <c r="R51" s="35" t="str">
        <f>IFERROR(CONCATENATE(U$2,Zweckbestimmung[[#This Row],[Zweckbestimmung]]),"")</f>
        <v/>
      </c>
      <c r="S51" s="35">
        <f>IF(R51="",0,SUMIFS(Kollektenübersicht!$H:$H,Kollektenübersicht!$G:$G,R51)+SUMIFS(Kollektenübersicht!$J:$J,Kollektenübersicht!$G:$G,R51)+SUMIFS(Anfangsbestände!F:F,Anfangsbestände!E:E,R51))</f>
        <v>0</v>
      </c>
    </row>
    <row r="52" spans="1:19" x14ac:dyDescent="0.3">
      <c r="A52" s="35">
        <v>51</v>
      </c>
      <c r="B52" s="61">
        <v>1051</v>
      </c>
      <c r="C52" s="61" t="str">
        <f>IFERROR(VLOOKUP(B52,'Eingabe Zweckbestimmungen'!J:J,1,FALSE),"")</f>
        <v/>
      </c>
      <c r="D52" s="61" t="str">
        <f>IFERROR(VLOOKUP(B52,'Eingabe Zweckbestimmungen'!J:K,2,FALSE),"")</f>
        <v/>
      </c>
      <c r="E52" s="96" t="s">
        <v>3</v>
      </c>
      <c r="I52" s="35" t="str">
        <f>IFERROR(IF(Pflichtkollekte[[#This Row],[Pflichtkollekten]]="","",Pflichtkollekte[[#This Row],[Pflichtkollekten]]),"")</f>
        <v/>
      </c>
      <c r="J52" s="35" t="str">
        <f>IFERROR(IF(#REF!="","",#REF!),"")</f>
        <v/>
      </c>
      <c r="K52" s="35" t="str">
        <f>IFERROR(IF(#REF!="","",#REF!),"")</f>
        <v/>
      </c>
      <c r="N52" s="35">
        <f t="shared" si="0"/>
        <v>0</v>
      </c>
      <c r="O52" s="35" t="str">
        <f>IFERROR(CONCATENATE(U$1,Zweckbestimmung[[#This Row],[Zweckbestimmung]]),"")</f>
        <v/>
      </c>
      <c r="P52" s="35">
        <f>IF(O52="",0,SUMIFS(Kollektenübersicht!$H:$H,Kollektenübersicht!$G:$G,O52)+SUMIFS(Kollektenübersicht!$J:$J,Kollektenübersicht!$G:$G,O52)+SUMIFS(Anfangsbestände!F:F,Anfangsbestände!E:E,O52))</f>
        <v>0</v>
      </c>
      <c r="Q52" s="35">
        <f t="shared" si="1"/>
        <v>0</v>
      </c>
      <c r="R52" s="35" t="str">
        <f>IFERROR(CONCATENATE(U$2,Zweckbestimmung[[#This Row],[Zweckbestimmung]]),"")</f>
        <v/>
      </c>
      <c r="S52" s="35">
        <f>IF(R52="",0,SUMIFS(Kollektenübersicht!$H:$H,Kollektenübersicht!$G:$G,R52)+SUMIFS(Kollektenübersicht!$J:$J,Kollektenübersicht!$G:$G,R52)+SUMIFS(Anfangsbestände!F:F,Anfangsbestände!E:E,R52))</f>
        <v>0</v>
      </c>
    </row>
    <row r="53" spans="1:19" x14ac:dyDescent="0.3">
      <c r="A53" s="35">
        <v>52</v>
      </c>
      <c r="B53" s="61">
        <v>1052</v>
      </c>
      <c r="C53" s="61" t="str">
        <f>IFERROR(VLOOKUP(B53,'Eingabe Zweckbestimmungen'!J:J,1,FALSE),"")</f>
        <v/>
      </c>
      <c r="D53" s="61" t="str">
        <f>IFERROR(VLOOKUP(B53,'Eingabe Zweckbestimmungen'!J:K,2,FALSE),"")</f>
        <v/>
      </c>
      <c r="E53" s="96" t="s">
        <v>3</v>
      </c>
      <c r="I53" s="35" t="str">
        <f>IFERROR(IF(Pflichtkollekte[[#This Row],[Pflichtkollekten]]="","",Pflichtkollekte[[#This Row],[Pflichtkollekten]]),"")</f>
        <v/>
      </c>
      <c r="J53" s="35" t="str">
        <f>IFERROR(IF(#REF!="","",#REF!),"")</f>
        <v/>
      </c>
      <c r="K53" s="35" t="str">
        <f>IFERROR(IF(#REF!="","",#REF!),"")</f>
        <v/>
      </c>
      <c r="N53" s="35">
        <f t="shared" si="0"/>
        <v>0</v>
      </c>
      <c r="O53" s="35" t="str">
        <f>IFERROR(CONCATENATE(U$1,Zweckbestimmung[[#This Row],[Zweckbestimmung]]),"")</f>
        <v/>
      </c>
      <c r="P53" s="35">
        <f>IF(O53="",0,SUMIFS(Kollektenübersicht!$H:$H,Kollektenübersicht!$G:$G,O53)+SUMIFS(Kollektenübersicht!$J:$J,Kollektenübersicht!$G:$G,O53)+SUMIFS(Anfangsbestände!F:F,Anfangsbestände!E:E,O53))</f>
        <v>0</v>
      </c>
      <c r="Q53" s="35">
        <f t="shared" si="1"/>
        <v>0</v>
      </c>
      <c r="R53" s="35" t="str">
        <f>IFERROR(CONCATENATE(U$2,Zweckbestimmung[[#This Row],[Zweckbestimmung]]),"")</f>
        <v/>
      </c>
      <c r="S53" s="35">
        <f>IF(R53="",0,SUMIFS(Kollektenübersicht!$H:$H,Kollektenübersicht!$G:$G,R53)+SUMIFS(Kollektenübersicht!$J:$J,Kollektenübersicht!$G:$G,R53)+SUMIFS(Anfangsbestände!F:F,Anfangsbestände!E:E,R53))</f>
        <v>0</v>
      </c>
    </row>
    <row r="54" spans="1:19" x14ac:dyDescent="0.3">
      <c r="A54" s="35">
        <v>53</v>
      </c>
      <c r="B54" s="61">
        <v>1053</v>
      </c>
      <c r="C54" s="61" t="str">
        <f>IFERROR(VLOOKUP(B54,'Eingabe Zweckbestimmungen'!J:J,1,FALSE),"")</f>
        <v/>
      </c>
      <c r="D54" s="61" t="str">
        <f>IFERROR(VLOOKUP(B54,'Eingabe Zweckbestimmungen'!J:K,2,FALSE),"")</f>
        <v/>
      </c>
      <c r="E54" s="96" t="s">
        <v>3</v>
      </c>
      <c r="I54" s="35" t="str">
        <f>IFERROR(IF(Pflichtkollekte[[#This Row],[Pflichtkollekten]]="","",Pflichtkollekte[[#This Row],[Pflichtkollekten]]),"")</f>
        <v/>
      </c>
      <c r="J54" s="35" t="str">
        <f>IFERROR(IF(#REF!="","",#REF!),"")</f>
        <v/>
      </c>
      <c r="K54" s="35" t="str">
        <f>IFERROR(IF(#REF!="","",#REF!),"")</f>
        <v/>
      </c>
      <c r="N54" s="35">
        <f t="shared" si="0"/>
        <v>0</v>
      </c>
      <c r="O54" s="35" t="str">
        <f>IFERROR(CONCATENATE(U$1,Zweckbestimmung[[#This Row],[Zweckbestimmung]]),"")</f>
        <v/>
      </c>
      <c r="P54" s="35">
        <f>IF(O54="",0,SUMIFS(Kollektenübersicht!$H:$H,Kollektenübersicht!$G:$G,O54)+SUMIFS(Kollektenübersicht!$J:$J,Kollektenübersicht!$G:$G,O54)+SUMIFS(Anfangsbestände!F:F,Anfangsbestände!E:E,O54))</f>
        <v>0</v>
      </c>
      <c r="Q54" s="35">
        <f t="shared" si="1"/>
        <v>0</v>
      </c>
      <c r="R54" s="35" t="str">
        <f>IFERROR(CONCATENATE(U$2,Zweckbestimmung[[#This Row],[Zweckbestimmung]]),"")</f>
        <v/>
      </c>
      <c r="S54" s="35">
        <f>IF(R54="",0,SUMIFS(Kollektenübersicht!$H:$H,Kollektenübersicht!$G:$G,R54)+SUMIFS(Kollektenübersicht!$J:$J,Kollektenübersicht!$G:$G,R54)+SUMIFS(Anfangsbestände!F:F,Anfangsbestände!E:E,R54))</f>
        <v>0</v>
      </c>
    </row>
    <row r="55" spans="1:19" x14ac:dyDescent="0.3">
      <c r="A55" s="35">
        <v>54</v>
      </c>
      <c r="B55" s="61">
        <v>1054</v>
      </c>
      <c r="C55" s="61" t="str">
        <f>IFERROR(VLOOKUP(B55,'Eingabe Zweckbestimmungen'!J:J,1,FALSE),"")</f>
        <v/>
      </c>
      <c r="D55" s="61" t="str">
        <f>IFERROR(VLOOKUP(B55,'Eingabe Zweckbestimmungen'!J:K,2,FALSE),"")</f>
        <v/>
      </c>
      <c r="E55" s="96" t="s">
        <v>3</v>
      </c>
      <c r="I55" s="35" t="str">
        <f>IFERROR(IF(Pflichtkollekte[[#This Row],[Pflichtkollekten]]="","",Pflichtkollekte[[#This Row],[Pflichtkollekten]]),"")</f>
        <v/>
      </c>
      <c r="J55" s="35" t="str">
        <f>IFERROR(IF(#REF!="","",#REF!),"")</f>
        <v/>
      </c>
      <c r="K55" s="35" t="str">
        <f>IFERROR(IF(#REF!="","",#REF!),"")</f>
        <v/>
      </c>
      <c r="N55" s="35">
        <f t="shared" si="0"/>
        <v>0</v>
      </c>
      <c r="O55" s="35" t="str">
        <f>IFERROR(CONCATENATE(U$1,Zweckbestimmung[[#This Row],[Zweckbestimmung]]),"")</f>
        <v/>
      </c>
      <c r="P55" s="35">
        <f>IF(O55="",0,SUMIFS(Kollektenübersicht!$H:$H,Kollektenübersicht!$G:$G,O55)+SUMIFS(Kollektenübersicht!$J:$J,Kollektenübersicht!$G:$G,O55)+SUMIFS(Anfangsbestände!F:F,Anfangsbestände!E:E,O55))</f>
        <v>0</v>
      </c>
      <c r="Q55" s="35">
        <f t="shared" si="1"/>
        <v>0</v>
      </c>
      <c r="R55" s="35" t="str">
        <f>IFERROR(CONCATENATE(U$2,Zweckbestimmung[[#This Row],[Zweckbestimmung]]),"")</f>
        <v/>
      </c>
      <c r="S55" s="35">
        <f>IF(R55="",0,SUMIFS(Kollektenübersicht!$H:$H,Kollektenübersicht!$G:$G,R55)+SUMIFS(Kollektenübersicht!$J:$J,Kollektenübersicht!$G:$G,R55)+SUMIFS(Anfangsbestände!F:F,Anfangsbestände!E:E,R55))</f>
        <v>0</v>
      </c>
    </row>
    <row r="56" spans="1:19" x14ac:dyDescent="0.3">
      <c r="A56" s="35">
        <v>55</v>
      </c>
      <c r="B56" s="61">
        <v>1055</v>
      </c>
      <c r="C56" s="61" t="str">
        <f>IFERROR(VLOOKUP(B56,'Eingabe Zweckbestimmungen'!J:J,1,FALSE),"")</f>
        <v/>
      </c>
      <c r="D56" s="61" t="str">
        <f>IFERROR(VLOOKUP(B56,'Eingabe Zweckbestimmungen'!J:K,2,FALSE),"")</f>
        <v/>
      </c>
      <c r="E56" s="96" t="s">
        <v>3</v>
      </c>
      <c r="I56" s="35" t="str">
        <f>IFERROR(IF(Pflichtkollekte[[#This Row],[Pflichtkollekten]]="","",Pflichtkollekte[[#This Row],[Pflichtkollekten]]),"")</f>
        <v/>
      </c>
      <c r="J56" s="35" t="str">
        <f>IFERROR(IF(#REF!="","",#REF!),"")</f>
        <v/>
      </c>
      <c r="K56" s="35" t="str">
        <f>IFERROR(IF(#REF!="","",#REF!),"")</f>
        <v/>
      </c>
      <c r="N56" s="35">
        <f t="shared" si="0"/>
        <v>0</v>
      </c>
      <c r="O56" s="35" t="str">
        <f>IFERROR(CONCATENATE(U$1,Zweckbestimmung[[#This Row],[Zweckbestimmung]]),"")</f>
        <v/>
      </c>
      <c r="P56" s="35">
        <f>IF(O56="",0,SUMIFS(Kollektenübersicht!$H:$H,Kollektenübersicht!$G:$G,O56)+SUMIFS(Kollektenübersicht!$J:$J,Kollektenübersicht!$G:$G,O56)+SUMIFS(Anfangsbestände!F:F,Anfangsbestände!E:E,O56))</f>
        <v>0</v>
      </c>
      <c r="Q56" s="35">
        <f t="shared" si="1"/>
        <v>0</v>
      </c>
      <c r="R56" s="35" t="str">
        <f>IFERROR(CONCATENATE(U$2,Zweckbestimmung[[#This Row],[Zweckbestimmung]]),"")</f>
        <v/>
      </c>
      <c r="S56" s="35">
        <f>IF(R56="",0,SUMIFS(Kollektenübersicht!$H:$H,Kollektenübersicht!$G:$G,R56)+SUMIFS(Kollektenübersicht!$J:$J,Kollektenübersicht!$G:$G,R56)+SUMIFS(Anfangsbestände!F:F,Anfangsbestände!E:E,R56))</f>
        <v>0</v>
      </c>
    </row>
    <row r="57" spans="1:19" x14ac:dyDescent="0.3">
      <c r="A57" s="35">
        <v>56</v>
      </c>
      <c r="B57" s="61">
        <v>1056</v>
      </c>
      <c r="C57" s="61" t="str">
        <f>IFERROR(VLOOKUP(B57,'Eingabe Zweckbestimmungen'!J:J,1,FALSE),"")</f>
        <v/>
      </c>
      <c r="D57" s="61" t="str">
        <f>IFERROR(VLOOKUP(B57,'Eingabe Zweckbestimmungen'!J:K,2,FALSE),"")</f>
        <v/>
      </c>
      <c r="E57" s="96" t="s">
        <v>3</v>
      </c>
      <c r="I57" s="35" t="str">
        <f>IFERROR(IF(Pflichtkollekte[[#This Row],[Pflichtkollekten]]="","",Pflichtkollekte[[#This Row],[Pflichtkollekten]]),"")</f>
        <v/>
      </c>
      <c r="J57" s="35" t="str">
        <f>IFERROR(IF(#REF!="","",#REF!),"")</f>
        <v/>
      </c>
      <c r="K57" s="35" t="str">
        <f>IFERROR(IF(#REF!="","",#REF!),"")</f>
        <v/>
      </c>
      <c r="N57" s="35">
        <f t="shared" si="0"/>
        <v>0</v>
      </c>
      <c r="O57" s="35" t="str">
        <f>IFERROR(CONCATENATE(U$1,Zweckbestimmung[[#This Row],[Zweckbestimmung]]),"")</f>
        <v/>
      </c>
      <c r="P57" s="35">
        <f>IF(O57="",0,SUMIFS(Kollektenübersicht!$H:$H,Kollektenübersicht!$G:$G,O57)+SUMIFS(Kollektenübersicht!$J:$J,Kollektenübersicht!$G:$G,O57)+SUMIFS(Anfangsbestände!F:F,Anfangsbestände!E:E,O57))</f>
        <v>0</v>
      </c>
      <c r="Q57" s="35">
        <f t="shared" si="1"/>
        <v>0</v>
      </c>
      <c r="R57" s="35" t="str">
        <f>IFERROR(CONCATENATE(U$2,Zweckbestimmung[[#This Row],[Zweckbestimmung]]),"")</f>
        <v/>
      </c>
      <c r="S57" s="35">
        <f>IF(R57="",0,SUMIFS(Kollektenübersicht!$H:$H,Kollektenübersicht!$G:$G,R57)+SUMIFS(Kollektenübersicht!$J:$J,Kollektenübersicht!$G:$G,R57)+SUMIFS(Anfangsbestände!F:F,Anfangsbestände!E:E,R57))</f>
        <v>0</v>
      </c>
    </row>
    <row r="58" spans="1:19" x14ac:dyDescent="0.3">
      <c r="A58" s="35">
        <v>57</v>
      </c>
      <c r="B58" s="61">
        <v>1057</v>
      </c>
      <c r="C58" s="61" t="str">
        <f>IFERROR(VLOOKUP(B58,'Eingabe Zweckbestimmungen'!J:J,1,FALSE),"")</f>
        <v/>
      </c>
      <c r="D58" s="61" t="str">
        <f>IFERROR(VLOOKUP(B58,'Eingabe Zweckbestimmungen'!J:K,2,FALSE),"")</f>
        <v/>
      </c>
      <c r="E58" s="96" t="s">
        <v>3</v>
      </c>
      <c r="I58" s="35" t="str">
        <f>IFERROR(IF(Pflichtkollekte[[#This Row],[Pflichtkollekten]]="","",Pflichtkollekte[[#This Row],[Pflichtkollekten]]),"")</f>
        <v/>
      </c>
      <c r="J58" s="35" t="str">
        <f>IFERROR(IF(#REF!="","",#REF!),"")</f>
        <v/>
      </c>
      <c r="K58" s="35" t="str">
        <f>IFERROR(IF(#REF!="","",#REF!),"")</f>
        <v/>
      </c>
      <c r="N58" s="35">
        <f t="shared" si="0"/>
        <v>0</v>
      </c>
      <c r="O58" s="35" t="str">
        <f>IFERROR(CONCATENATE(U$1,Zweckbestimmung[[#This Row],[Zweckbestimmung]]),"")</f>
        <v/>
      </c>
      <c r="P58" s="35">
        <f>IF(O58="",0,SUMIFS(Kollektenübersicht!$H:$H,Kollektenübersicht!$G:$G,O58)+SUMIFS(Kollektenübersicht!$J:$J,Kollektenübersicht!$G:$G,O58)+SUMIFS(Anfangsbestände!F:F,Anfangsbestände!E:E,O58))</f>
        <v>0</v>
      </c>
      <c r="Q58" s="35">
        <f t="shared" si="1"/>
        <v>0</v>
      </c>
      <c r="R58" s="35" t="str">
        <f>IFERROR(CONCATENATE(U$2,Zweckbestimmung[[#This Row],[Zweckbestimmung]]),"")</f>
        <v/>
      </c>
      <c r="S58" s="35">
        <f>IF(R58="",0,SUMIFS(Kollektenübersicht!$H:$H,Kollektenübersicht!$G:$G,R58)+SUMIFS(Kollektenübersicht!$J:$J,Kollektenübersicht!$G:$G,R58)+SUMIFS(Anfangsbestände!F:F,Anfangsbestände!E:E,R58))</f>
        <v>0</v>
      </c>
    </row>
    <row r="59" spans="1:19" x14ac:dyDescent="0.3">
      <c r="A59" s="35">
        <v>58</v>
      </c>
      <c r="B59" s="61">
        <v>1058</v>
      </c>
      <c r="C59" s="61" t="str">
        <f>IFERROR(VLOOKUP(B59,'Eingabe Zweckbestimmungen'!J:J,1,FALSE),"")</f>
        <v/>
      </c>
      <c r="D59" s="61" t="str">
        <f>IFERROR(VLOOKUP(B59,'Eingabe Zweckbestimmungen'!J:K,2,FALSE),"")</f>
        <v/>
      </c>
      <c r="E59" s="96" t="s">
        <v>3</v>
      </c>
      <c r="I59" s="35" t="str">
        <f>IFERROR(IF(Pflichtkollekte[[#This Row],[Pflichtkollekten]]="","",Pflichtkollekte[[#This Row],[Pflichtkollekten]]),"")</f>
        <v/>
      </c>
      <c r="J59" s="35" t="str">
        <f>IFERROR(IF(#REF!="","",#REF!),"")</f>
        <v/>
      </c>
      <c r="K59" s="35" t="str">
        <f>IFERROR(IF(#REF!="","",#REF!),"")</f>
        <v/>
      </c>
      <c r="N59" s="35">
        <f t="shared" si="0"/>
        <v>0</v>
      </c>
      <c r="O59" s="35" t="str">
        <f>IFERROR(CONCATENATE(U$1,Zweckbestimmung[[#This Row],[Zweckbestimmung]]),"")</f>
        <v/>
      </c>
      <c r="P59" s="35">
        <f>IF(O59="",0,SUMIFS(Kollektenübersicht!$H:$H,Kollektenübersicht!$G:$G,O59)+SUMIFS(Kollektenübersicht!$J:$J,Kollektenübersicht!$G:$G,O59)+SUMIFS(Anfangsbestände!F:F,Anfangsbestände!E:E,O59))</f>
        <v>0</v>
      </c>
      <c r="Q59" s="35">
        <f t="shared" si="1"/>
        <v>0</v>
      </c>
      <c r="R59" s="35" t="str">
        <f>IFERROR(CONCATENATE(U$2,Zweckbestimmung[[#This Row],[Zweckbestimmung]]),"")</f>
        <v/>
      </c>
      <c r="S59" s="35">
        <f>IF(R59="",0,SUMIFS(Kollektenübersicht!$H:$H,Kollektenübersicht!$G:$G,R59)+SUMIFS(Kollektenübersicht!$J:$J,Kollektenübersicht!$G:$G,R59)+SUMIFS(Anfangsbestände!F:F,Anfangsbestände!E:E,R59))</f>
        <v>0</v>
      </c>
    </row>
    <row r="60" spans="1:19" x14ac:dyDescent="0.3">
      <c r="A60" s="35">
        <v>59</v>
      </c>
      <c r="B60" s="61">
        <v>1059</v>
      </c>
      <c r="C60" s="61" t="str">
        <f>IFERROR(VLOOKUP(B60,'Eingabe Zweckbestimmungen'!J:J,1,FALSE),"")</f>
        <v/>
      </c>
      <c r="D60" s="61" t="str">
        <f>IFERROR(VLOOKUP(B60,'Eingabe Zweckbestimmungen'!J:K,2,FALSE),"")</f>
        <v/>
      </c>
      <c r="E60" s="96" t="s">
        <v>3</v>
      </c>
      <c r="I60" s="35" t="str">
        <f>IFERROR(IF(Pflichtkollekte[[#This Row],[Pflichtkollekten]]="","",Pflichtkollekte[[#This Row],[Pflichtkollekten]]),"")</f>
        <v/>
      </c>
      <c r="J60" s="35" t="str">
        <f>IFERROR(IF(#REF!="","",#REF!),"")</f>
        <v/>
      </c>
      <c r="K60" s="35" t="str">
        <f>IFERROR(IF(#REF!="","",#REF!),"")</f>
        <v/>
      </c>
      <c r="N60" s="35">
        <f t="shared" si="0"/>
        <v>0</v>
      </c>
      <c r="O60" s="35" t="str">
        <f>IFERROR(CONCATENATE(U$1,Zweckbestimmung[[#This Row],[Zweckbestimmung]]),"")</f>
        <v/>
      </c>
      <c r="P60" s="35">
        <f>IF(O60="",0,SUMIFS(Kollektenübersicht!$H:$H,Kollektenübersicht!$G:$G,O60)+SUMIFS(Kollektenübersicht!$J:$J,Kollektenübersicht!$G:$G,O60)+SUMIFS(Anfangsbestände!F:F,Anfangsbestände!E:E,O60))</f>
        <v>0</v>
      </c>
      <c r="Q60" s="35">
        <f t="shared" si="1"/>
        <v>0</v>
      </c>
      <c r="R60" s="35" t="str">
        <f>IFERROR(CONCATENATE(U$2,Zweckbestimmung[[#This Row],[Zweckbestimmung]]),"")</f>
        <v/>
      </c>
      <c r="S60" s="35">
        <f>IF(R60="",0,SUMIFS(Kollektenübersicht!$H:$H,Kollektenübersicht!$G:$G,R60)+SUMIFS(Kollektenübersicht!$J:$J,Kollektenübersicht!$G:$G,R60)+SUMIFS(Anfangsbestände!F:F,Anfangsbestände!E:E,R60))</f>
        <v>0</v>
      </c>
    </row>
    <row r="61" spans="1:19" x14ac:dyDescent="0.3">
      <c r="A61" s="35">
        <v>60</v>
      </c>
      <c r="B61" s="61">
        <v>1060</v>
      </c>
      <c r="C61" s="61" t="str">
        <f>IFERROR(VLOOKUP(B61,'Eingabe Zweckbestimmungen'!J:J,1,FALSE),"")</f>
        <v/>
      </c>
      <c r="D61" s="61" t="str">
        <f>IFERROR(VLOOKUP(B61,'Eingabe Zweckbestimmungen'!J:K,2,FALSE),"")</f>
        <v/>
      </c>
      <c r="E61" s="96" t="s">
        <v>3</v>
      </c>
      <c r="I61" s="35" t="str">
        <f>IFERROR(IF(Pflichtkollekte[[#This Row],[Pflichtkollekten]]="","",Pflichtkollekte[[#This Row],[Pflichtkollekten]]),"")</f>
        <v/>
      </c>
      <c r="J61" s="35" t="str">
        <f>IFERROR(IF(#REF!="","",#REF!),"")</f>
        <v/>
      </c>
      <c r="K61" s="35" t="str">
        <f>IFERROR(IF(#REF!="","",#REF!),"")</f>
        <v/>
      </c>
      <c r="N61" s="35">
        <f t="shared" si="0"/>
        <v>0</v>
      </c>
      <c r="O61" s="35" t="str">
        <f>IFERROR(CONCATENATE(U$1,Zweckbestimmung[[#This Row],[Zweckbestimmung]]),"")</f>
        <v/>
      </c>
      <c r="P61" s="35">
        <f>IF(O61="",0,SUMIFS(Kollektenübersicht!$H:$H,Kollektenübersicht!$G:$G,O61)+SUMIFS(Kollektenübersicht!$J:$J,Kollektenübersicht!$G:$G,O61)+SUMIFS(Anfangsbestände!F:F,Anfangsbestände!E:E,O61))</f>
        <v>0</v>
      </c>
      <c r="Q61" s="35">
        <f t="shared" si="1"/>
        <v>0</v>
      </c>
      <c r="R61" s="35" t="str">
        <f>IFERROR(CONCATENATE(U$2,Zweckbestimmung[[#This Row],[Zweckbestimmung]]),"")</f>
        <v/>
      </c>
      <c r="S61" s="35">
        <f>IF(R61="",0,SUMIFS(Kollektenübersicht!$H:$H,Kollektenübersicht!$G:$G,R61)+SUMIFS(Kollektenübersicht!$J:$J,Kollektenübersicht!$G:$G,R61)+SUMIFS(Anfangsbestände!F:F,Anfangsbestände!E:E,R61))</f>
        <v>0</v>
      </c>
    </row>
    <row r="62" spans="1:19" x14ac:dyDescent="0.3">
      <c r="A62" s="35">
        <v>61</v>
      </c>
      <c r="B62" s="61">
        <v>1061</v>
      </c>
      <c r="C62" s="61" t="str">
        <f>IFERROR(VLOOKUP(B62,'Eingabe Zweckbestimmungen'!J:J,1,FALSE),"")</f>
        <v/>
      </c>
      <c r="D62" s="61" t="str">
        <f>IFERROR(VLOOKUP(B62,'Eingabe Zweckbestimmungen'!J:K,2,FALSE),"")</f>
        <v/>
      </c>
      <c r="E62" s="96" t="s">
        <v>3</v>
      </c>
      <c r="I62" s="35" t="str">
        <f>IFERROR(IF(Pflichtkollekte[[#This Row],[Pflichtkollekten]]="","",Pflichtkollekte[[#This Row],[Pflichtkollekten]]),"")</f>
        <v/>
      </c>
      <c r="J62" s="35" t="str">
        <f>IFERROR(IF(#REF!="","",#REF!),"")</f>
        <v/>
      </c>
      <c r="K62" s="35" t="str">
        <f>IFERROR(IF(#REF!="","",#REF!),"")</f>
        <v/>
      </c>
      <c r="N62" s="35">
        <f t="shared" si="0"/>
        <v>0</v>
      </c>
      <c r="O62" s="35" t="str">
        <f>IFERROR(CONCATENATE(U$1,Zweckbestimmung[[#This Row],[Zweckbestimmung]]),"")</f>
        <v/>
      </c>
      <c r="P62" s="35">
        <f>IF(O62="",0,SUMIFS(Kollektenübersicht!$H:$H,Kollektenübersicht!$G:$G,O62)+SUMIFS(Kollektenübersicht!$J:$J,Kollektenübersicht!$G:$G,O62)+SUMIFS(Anfangsbestände!F:F,Anfangsbestände!E:E,O62))</f>
        <v>0</v>
      </c>
      <c r="Q62" s="35">
        <f t="shared" si="1"/>
        <v>0</v>
      </c>
      <c r="R62" s="35" t="str">
        <f>IFERROR(CONCATENATE(U$2,Zweckbestimmung[[#This Row],[Zweckbestimmung]]),"")</f>
        <v/>
      </c>
      <c r="S62" s="35">
        <f>IF(R62="",0,SUMIFS(Kollektenübersicht!$H:$H,Kollektenübersicht!$G:$G,R62)+SUMIFS(Kollektenübersicht!$J:$J,Kollektenübersicht!$G:$G,R62)+SUMIFS(Anfangsbestände!F:F,Anfangsbestände!E:E,R62))</f>
        <v>0</v>
      </c>
    </row>
    <row r="63" spans="1:19" x14ac:dyDescent="0.3">
      <c r="A63" s="35">
        <v>62</v>
      </c>
      <c r="B63" s="61">
        <v>1062</v>
      </c>
      <c r="C63" s="61" t="str">
        <f>IFERROR(VLOOKUP(B63,'Eingabe Zweckbestimmungen'!J:J,1,FALSE),"")</f>
        <v/>
      </c>
      <c r="D63" s="61" t="str">
        <f>IFERROR(VLOOKUP(B63,'Eingabe Zweckbestimmungen'!J:K,2,FALSE),"")</f>
        <v/>
      </c>
      <c r="E63" s="96" t="s">
        <v>3</v>
      </c>
      <c r="I63" s="35" t="str">
        <f>IFERROR(IF(Pflichtkollekte[[#This Row],[Pflichtkollekten]]="","",Pflichtkollekte[[#This Row],[Pflichtkollekten]]),"")</f>
        <v/>
      </c>
      <c r="J63" s="35" t="str">
        <f>IFERROR(IF(#REF!="","",#REF!),"")</f>
        <v/>
      </c>
      <c r="K63" s="35" t="str">
        <f>IFERROR(IF(#REF!="","",#REF!),"")</f>
        <v/>
      </c>
      <c r="N63" s="35">
        <f t="shared" si="0"/>
        <v>0</v>
      </c>
      <c r="O63" s="35" t="str">
        <f>IFERROR(CONCATENATE(U$1,Zweckbestimmung[[#This Row],[Zweckbestimmung]]),"")</f>
        <v/>
      </c>
      <c r="P63" s="35">
        <f>IF(O63="",0,SUMIFS(Kollektenübersicht!$H:$H,Kollektenübersicht!$G:$G,O63)+SUMIFS(Kollektenübersicht!$J:$J,Kollektenübersicht!$G:$G,O63)+SUMIFS(Anfangsbestände!F:F,Anfangsbestände!E:E,O63))</f>
        <v>0</v>
      </c>
      <c r="Q63" s="35">
        <f t="shared" si="1"/>
        <v>0</v>
      </c>
      <c r="R63" s="35" t="str">
        <f>IFERROR(CONCATENATE(U$2,Zweckbestimmung[[#This Row],[Zweckbestimmung]]),"")</f>
        <v/>
      </c>
      <c r="S63" s="35">
        <f>IF(R63="",0,SUMIFS(Kollektenübersicht!$H:$H,Kollektenübersicht!$G:$G,R63)+SUMIFS(Kollektenübersicht!$J:$J,Kollektenübersicht!$G:$G,R63)+SUMIFS(Anfangsbestände!F:F,Anfangsbestände!E:E,R63))</f>
        <v>0</v>
      </c>
    </row>
    <row r="64" spans="1:19" x14ac:dyDescent="0.3">
      <c r="A64" s="35">
        <v>63</v>
      </c>
      <c r="B64" s="61">
        <v>1063</v>
      </c>
      <c r="C64" s="61" t="str">
        <f>IFERROR(VLOOKUP(B64,'Eingabe Zweckbestimmungen'!J:J,1,FALSE),"")</f>
        <v/>
      </c>
      <c r="D64" s="61" t="str">
        <f>IFERROR(VLOOKUP(B64,'Eingabe Zweckbestimmungen'!J:K,2,FALSE),"")</f>
        <v/>
      </c>
      <c r="E64" s="96" t="s">
        <v>3</v>
      </c>
      <c r="I64" s="35" t="str">
        <f>IFERROR(IF(Pflichtkollekte[[#This Row],[Pflichtkollekten]]="","",Pflichtkollekte[[#This Row],[Pflichtkollekten]]),"")</f>
        <v/>
      </c>
      <c r="J64" s="35" t="str">
        <f>IFERROR(IF(#REF!="","",#REF!),"")</f>
        <v/>
      </c>
      <c r="K64" s="35" t="str">
        <f>IFERROR(IF(#REF!="","",#REF!),"")</f>
        <v/>
      </c>
      <c r="N64" s="35">
        <f t="shared" si="0"/>
        <v>0</v>
      </c>
      <c r="O64" s="35" t="str">
        <f>IFERROR(CONCATENATE(U$1,Zweckbestimmung[[#This Row],[Zweckbestimmung]]),"")</f>
        <v/>
      </c>
      <c r="P64" s="35">
        <f>IF(O64="",0,SUMIFS(Kollektenübersicht!$H:$H,Kollektenübersicht!$G:$G,O64)+SUMIFS(Kollektenübersicht!$J:$J,Kollektenübersicht!$G:$G,O64)+SUMIFS(Anfangsbestände!F:F,Anfangsbestände!E:E,O64))</f>
        <v>0</v>
      </c>
      <c r="Q64" s="35">
        <f t="shared" si="1"/>
        <v>0</v>
      </c>
      <c r="R64" s="35" t="str">
        <f>IFERROR(CONCATENATE(U$2,Zweckbestimmung[[#This Row],[Zweckbestimmung]]),"")</f>
        <v/>
      </c>
      <c r="S64" s="35">
        <f>IF(R64="",0,SUMIFS(Kollektenübersicht!$H:$H,Kollektenübersicht!$G:$G,R64)+SUMIFS(Kollektenübersicht!$J:$J,Kollektenübersicht!$G:$G,R64)+SUMIFS(Anfangsbestände!F:F,Anfangsbestände!E:E,R64))</f>
        <v>0</v>
      </c>
    </row>
    <row r="65" spans="1:19" x14ac:dyDescent="0.3">
      <c r="A65" s="35">
        <v>64</v>
      </c>
      <c r="B65" s="61">
        <v>1064</v>
      </c>
      <c r="C65" s="61" t="str">
        <f>IFERROR(VLOOKUP(B65,'Eingabe Zweckbestimmungen'!J:J,1,FALSE),"")</f>
        <v/>
      </c>
      <c r="D65" s="61" t="str">
        <f>IFERROR(VLOOKUP(B65,'Eingabe Zweckbestimmungen'!J:K,2,FALSE),"")</f>
        <v/>
      </c>
      <c r="E65" s="96" t="s">
        <v>3</v>
      </c>
      <c r="I65" s="35" t="str">
        <f>IFERROR(IF(Pflichtkollekte[[#This Row],[Pflichtkollekten]]="","",Pflichtkollekte[[#This Row],[Pflichtkollekten]]),"")</f>
        <v/>
      </c>
      <c r="J65" s="35" t="str">
        <f>IFERROR(IF(#REF!="","",#REF!),"")</f>
        <v/>
      </c>
      <c r="K65" s="35" t="str">
        <f>IFERROR(IF(#REF!="","",#REF!),"")</f>
        <v/>
      </c>
      <c r="N65" s="35">
        <f t="shared" si="0"/>
        <v>0</v>
      </c>
      <c r="O65" s="35" t="str">
        <f>IFERROR(CONCATENATE(U$1,Zweckbestimmung[[#This Row],[Zweckbestimmung]]),"")</f>
        <v/>
      </c>
      <c r="P65" s="35">
        <f>IF(O65="",0,SUMIFS(Kollektenübersicht!$H:$H,Kollektenübersicht!$G:$G,O65)+SUMIFS(Kollektenübersicht!$J:$J,Kollektenübersicht!$G:$G,O65)+SUMIFS(Anfangsbestände!F:F,Anfangsbestände!E:E,O65))</f>
        <v>0</v>
      </c>
      <c r="Q65" s="35">
        <f t="shared" si="1"/>
        <v>0</v>
      </c>
      <c r="R65" s="35" t="str">
        <f>IFERROR(CONCATENATE(U$2,Zweckbestimmung[[#This Row],[Zweckbestimmung]]),"")</f>
        <v/>
      </c>
      <c r="S65" s="35">
        <f>IF(R65="",0,SUMIFS(Kollektenübersicht!$H:$H,Kollektenübersicht!$G:$G,R65)+SUMIFS(Kollektenübersicht!$J:$J,Kollektenübersicht!$G:$G,R65)+SUMIFS(Anfangsbestände!F:F,Anfangsbestände!E:E,R65))</f>
        <v>0</v>
      </c>
    </row>
    <row r="66" spans="1:19" x14ac:dyDescent="0.3">
      <c r="A66" s="35">
        <v>65</v>
      </c>
      <c r="B66" s="61">
        <v>1065</v>
      </c>
      <c r="C66" s="61" t="str">
        <f>IFERROR(VLOOKUP(B66,'Eingabe Zweckbestimmungen'!J:J,1,FALSE),"")</f>
        <v/>
      </c>
      <c r="D66" s="61" t="str">
        <f>IFERROR(VLOOKUP(B66,'Eingabe Zweckbestimmungen'!J:K,2,FALSE),"")</f>
        <v/>
      </c>
      <c r="E66" s="96" t="s">
        <v>3</v>
      </c>
      <c r="I66" s="35" t="str">
        <f>IFERROR(IF(Pflichtkollekte[[#This Row],[Pflichtkollekten]]="","",Pflichtkollekte[[#This Row],[Pflichtkollekten]]),"")</f>
        <v/>
      </c>
      <c r="J66" s="35" t="str">
        <f>IFERROR(IF(#REF!="","",#REF!),"")</f>
        <v/>
      </c>
      <c r="K66" s="35" t="str">
        <f>IFERROR(IF(#REF!="","",#REF!),"")</f>
        <v/>
      </c>
      <c r="N66" s="35">
        <f t="shared" si="0"/>
        <v>0</v>
      </c>
      <c r="O66" s="35" t="str">
        <f>IFERROR(CONCATENATE(U$1,Zweckbestimmung[[#This Row],[Zweckbestimmung]]),"")</f>
        <v/>
      </c>
      <c r="P66" s="35">
        <f>IF(O66="",0,SUMIFS(Kollektenübersicht!$H:$H,Kollektenübersicht!$G:$G,O66)+SUMIFS(Kollektenübersicht!$J:$J,Kollektenübersicht!$G:$G,O66)+SUMIFS(Anfangsbestände!F:F,Anfangsbestände!E:E,O66))</f>
        <v>0</v>
      </c>
      <c r="Q66" s="35">
        <f t="shared" si="1"/>
        <v>0</v>
      </c>
      <c r="R66" s="35" t="str">
        <f>IFERROR(CONCATENATE(U$2,Zweckbestimmung[[#This Row],[Zweckbestimmung]]),"")</f>
        <v/>
      </c>
      <c r="S66" s="35">
        <f>IF(R66="",0,SUMIFS(Kollektenübersicht!$H:$H,Kollektenübersicht!$G:$G,R66)+SUMIFS(Kollektenübersicht!$J:$J,Kollektenübersicht!$G:$G,R66)+SUMIFS(Anfangsbestände!F:F,Anfangsbestände!E:E,R66))</f>
        <v>0</v>
      </c>
    </row>
    <row r="67" spans="1:19" x14ac:dyDescent="0.3">
      <c r="A67" s="35">
        <v>66</v>
      </c>
      <c r="B67" s="61">
        <v>1066</v>
      </c>
      <c r="C67" s="61" t="str">
        <f>IFERROR(VLOOKUP(B67,'Eingabe Zweckbestimmungen'!J:J,1,FALSE),"")</f>
        <v/>
      </c>
      <c r="D67" s="61" t="str">
        <f>IFERROR(VLOOKUP(B67,'Eingabe Zweckbestimmungen'!J:K,2,FALSE),"")</f>
        <v/>
      </c>
      <c r="E67" s="96" t="s">
        <v>3</v>
      </c>
      <c r="I67" s="35" t="str">
        <f>IFERROR(IF(Pflichtkollekte[[#This Row],[Pflichtkollekten]]="","",Pflichtkollekte[[#This Row],[Pflichtkollekten]]),"")</f>
        <v/>
      </c>
      <c r="J67" s="35" t="str">
        <f>IFERROR(IF(#REF!="","",#REF!),"")</f>
        <v/>
      </c>
      <c r="K67" s="35" t="str">
        <f>IFERROR(IF(#REF!="","",#REF!),"")</f>
        <v/>
      </c>
      <c r="N67" s="35">
        <f t="shared" ref="N67:N130" si="2">IF(P67&lt;&gt;0,2000+A67,0)</f>
        <v>0</v>
      </c>
      <c r="O67" s="35" t="str">
        <f>IFERROR(CONCATENATE(U$1,Zweckbestimmung[[#This Row],[Zweckbestimmung]]),"")</f>
        <v/>
      </c>
      <c r="P67" s="35">
        <f>IF(O67="",0,SUMIFS(Kollektenübersicht!$H:$H,Kollektenübersicht!$G:$G,O67)+SUMIFS(Kollektenübersicht!$J:$J,Kollektenübersicht!$G:$G,O67)+SUMIFS(Anfangsbestände!F:F,Anfangsbestände!E:E,O67))</f>
        <v>0</v>
      </c>
      <c r="Q67" s="35">
        <f t="shared" ref="Q67:Q130" si="3">IF(S67&lt;&gt;0,2500+A67,0)</f>
        <v>0</v>
      </c>
      <c r="R67" s="35" t="str">
        <f>IFERROR(CONCATENATE(U$2,Zweckbestimmung[[#This Row],[Zweckbestimmung]]),"")</f>
        <v/>
      </c>
      <c r="S67" s="35">
        <f>IF(R67="",0,SUMIFS(Kollektenübersicht!$H:$H,Kollektenübersicht!$G:$G,R67)+SUMIFS(Kollektenübersicht!$J:$J,Kollektenübersicht!$G:$G,R67)+SUMIFS(Anfangsbestände!F:F,Anfangsbestände!E:E,R67))</f>
        <v>0</v>
      </c>
    </row>
    <row r="68" spans="1:19" x14ac:dyDescent="0.3">
      <c r="A68" s="35">
        <v>67</v>
      </c>
      <c r="B68" s="61">
        <v>1067</v>
      </c>
      <c r="C68" s="61" t="str">
        <f>IFERROR(VLOOKUP(B68,'Eingabe Zweckbestimmungen'!J:J,1,FALSE),"")</f>
        <v/>
      </c>
      <c r="D68" s="61" t="str">
        <f>IFERROR(VLOOKUP(B68,'Eingabe Zweckbestimmungen'!J:K,2,FALSE),"")</f>
        <v/>
      </c>
      <c r="E68" s="96" t="s">
        <v>3</v>
      </c>
      <c r="I68" s="35" t="str">
        <f>IFERROR(IF(Pflichtkollekte[[#This Row],[Pflichtkollekten]]="","",Pflichtkollekte[[#This Row],[Pflichtkollekten]]),"")</f>
        <v/>
      </c>
      <c r="J68" s="35" t="str">
        <f>IFERROR(IF(#REF!="","",#REF!),"")</f>
        <v/>
      </c>
      <c r="K68" s="35" t="str">
        <f>IFERROR(IF(#REF!="","",#REF!),"")</f>
        <v/>
      </c>
      <c r="N68" s="35">
        <f t="shared" si="2"/>
        <v>0</v>
      </c>
      <c r="O68" s="35" t="str">
        <f>IFERROR(CONCATENATE(U$1,Zweckbestimmung[[#This Row],[Zweckbestimmung]]),"")</f>
        <v/>
      </c>
      <c r="P68" s="35">
        <f>IF(O68="",0,SUMIFS(Kollektenübersicht!$H:$H,Kollektenübersicht!$G:$G,O68)+SUMIFS(Kollektenübersicht!$J:$J,Kollektenübersicht!$G:$G,O68)+SUMIFS(Anfangsbestände!F:F,Anfangsbestände!E:E,O68))</f>
        <v>0</v>
      </c>
      <c r="Q68" s="35">
        <f t="shared" si="3"/>
        <v>0</v>
      </c>
      <c r="R68" s="35" t="str">
        <f>IFERROR(CONCATENATE(U$2,Zweckbestimmung[[#This Row],[Zweckbestimmung]]),"")</f>
        <v/>
      </c>
      <c r="S68" s="35">
        <f>IF(R68="",0,SUMIFS(Kollektenübersicht!$H:$H,Kollektenübersicht!$G:$G,R68)+SUMIFS(Kollektenübersicht!$J:$J,Kollektenübersicht!$G:$G,R68)+SUMIFS(Anfangsbestände!F:F,Anfangsbestände!E:E,R68))</f>
        <v>0</v>
      </c>
    </row>
    <row r="69" spans="1:19" x14ac:dyDescent="0.3">
      <c r="A69" s="35">
        <v>68</v>
      </c>
      <c r="B69" s="61">
        <v>1068</v>
      </c>
      <c r="C69" s="61" t="str">
        <f>IFERROR(VLOOKUP(B69,'Eingabe Zweckbestimmungen'!J:J,1,FALSE),"")</f>
        <v/>
      </c>
      <c r="D69" s="61" t="str">
        <f>IFERROR(VLOOKUP(B69,'Eingabe Zweckbestimmungen'!J:K,2,FALSE),"")</f>
        <v/>
      </c>
      <c r="E69" s="96" t="s">
        <v>3</v>
      </c>
      <c r="I69" s="35" t="str">
        <f>IFERROR(IF(Pflichtkollekte[[#This Row],[Pflichtkollekten]]="","",Pflichtkollekte[[#This Row],[Pflichtkollekten]]),"")</f>
        <v/>
      </c>
      <c r="J69" s="35" t="str">
        <f>IFERROR(IF(#REF!="","",#REF!),"")</f>
        <v/>
      </c>
      <c r="K69" s="35" t="str">
        <f>IFERROR(IF(#REF!="","",#REF!),"")</f>
        <v/>
      </c>
      <c r="N69" s="35">
        <f t="shared" si="2"/>
        <v>0</v>
      </c>
      <c r="O69" s="35" t="str">
        <f>IFERROR(CONCATENATE(U$1,Zweckbestimmung[[#This Row],[Zweckbestimmung]]),"")</f>
        <v/>
      </c>
      <c r="P69" s="35">
        <f>IF(O69="",0,SUMIFS(Kollektenübersicht!$H:$H,Kollektenübersicht!$G:$G,O69)+SUMIFS(Kollektenübersicht!$J:$J,Kollektenübersicht!$G:$G,O69)+SUMIFS(Anfangsbestände!F:F,Anfangsbestände!E:E,O69))</f>
        <v>0</v>
      </c>
      <c r="Q69" s="35">
        <f t="shared" si="3"/>
        <v>0</v>
      </c>
      <c r="R69" s="35" t="str">
        <f>IFERROR(CONCATENATE(U$2,Zweckbestimmung[[#This Row],[Zweckbestimmung]]),"")</f>
        <v/>
      </c>
      <c r="S69" s="35">
        <f>IF(R69="",0,SUMIFS(Kollektenübersicht!$H:$H,Kollektenübersicht!$G:$G,R69)+SUMIFS(Kollektenübersicht!$J:$J,Kollektenübersicht!$G:$G,R69)+SUMIFS(Anfangsbestände!F:F,Anfangsbestände!E:E,R69))</f>
        <v>0</v>
      </c>
    </row>
    <row r="70" spans="1:19" x14ac:dyDescent="0.3">
      <c r="A70" s="35">
        <v>69</v>
      </c>
      <c r="B70" s="61">
        <v>1069</v>
      </c>
      <c r="C70" s="61" t="str">
        <f>IFERROR(VLOOKUP(B70,'Eingabe Zweckbestimmungen'!J:J,1,FALSE),"")</f>
        <v/>
      </c>
      <c r="D70" s="61" t="str">
        <f>IFERROR(VLOOKUP(B70,'Eingabe Zweckbestimmungen'!J:K,2,FALSE),"")</f>
        <v/>
      </c>
      <c r="E70" s="96" t="s">
        <v>3</v>
      </c>
      <c r="I70" s="35" t="str">
        <f>IFERROR(IF(Pflichtkollekte[[#This Row],[Pflichtkollekten]]="","",Pflichtkollekte[[#This Row],[Pflichtkollekten]]),"")</f>
        <v/>
      </c>
      <c r="J70" s="35" t="str">
        <f>IFERROR(IF(#REF!="","",#REF!),"")</f>
        <v/>
      </c>
      <c r="K70" s="35" t="str">
        <f>IFERROR(IF(#REF!="","",#REF!),"")</f>
        <v/>
      </c>
      <c r="N70" s="35">
        <f t="shared" si="2"/>
        <v>0</v>
      </c>
      <c r="O70" s="35" t="str">
        <f>IFERROR(CONCATENATE(U$1,Zweckbestimmung[[#This Row],[Zweckbestimmung]]),"")</f>
        <v/>
      </c>
      <c r="P70" s="35">
        <f>IF(O70="",0,SUMIFS(Kollektenübersicht!$H:$H,Kollektenübersicht!$G:$G,O70)+SUMIFS(Kollektenübersicht!$J:$J,Kollektenübersicht!$G:$G,O70)+SUMIFS(Anfangsbestände!F:F,Anfangsbestände!E:E,O70))</f>
        <v>0</v>
      </c>
      <c r="Q70" s="35">
        <f t="shared" si="3"/>
        <v>0</v>
      </c>
      <c r="R70" s="35" t="str">
        <f>IFERROR(CONCATENATE(U$2,Zweckbestimmung[[#This Row],[Zweckbestimmung]]),"")</f>
        <v/>
      </c>
      <c r="S70" s="35">
        <f>IF(R70="",0,SUMIFS(Kollektenübersicht!$H:$H,Kollektenübersicht!$G:$G,R70)+SUMIFS(Kollektenübersicht!$J:$J,Kollektenübersicht!$G:$G,R70)+SUMIFS(Anfangsbestände!F:F,Anfangsbestände!E:E,R70))</f>
        <v>0</v>
      </c>
    </row>
    <row r="71" spans="1:19" x14ac:dyDescent="0.3">
      <c r="A71" s="35">
        <v>70</v>
      </c>
      <c r="B71" s="61">
        <v>1070</v>
      </c>
      <c r="C71" s="61" t="str">
        <f>IFERROR(VLOOKUP(B71,'Eingabe Zweckbestimmungen'!J:J,1,FALSE),"")</f>
        <v/>
      </c>
      <c r="D71" s="61" t="str">
        <f>IFERROR(VLOOKUP(B71,'Eingabe Zweckbestimmungen'!J:K,2,FALSE),"")</f>
        <v/>
      </c>
      <c r="E71" s="96" t="s">
        <v>3</v>
      </c>
      <c r="I71" s="35" t="str">
        <f>IFERROR(IF(Pflichtkollekte[[#This Row],[Pflichtkollekten]]="","",Pflichtkollekte[[#This Row],[Pflichtkollekten]]),"")</f>
        <v/>
      </c>
      <c r="J71" s="35" t="str">
        <f>IFERROR(IF(#REF!="","",#REF!),"")</f>
        <v/>
      </c>
      <c r="K71" s="35" t="str">
        <f>IFERROR(IF(#REF!="","",#REF!),"")</f>
        <v/>
      </c>
      <c r="N71" s="35">
        <f t="shared" si="2"/>
        <v>0</v>
      </c>
      <c r="O71" s="35" t="str">
        <f>IFERROR(CONCATENATE(U$1,Zweckbestimmung[[#This Row],[Zweckbestimmung]]),"")</f>
        <v/>
      </c>
      <c r="P71" s="35">
        <f>IF(O71="",0,SUMIFS(Kollektenübersicht!$H:$H,Kollektenübersicht!$G:$G,O71)+SUMIFS(Kollektenübersicht!$J:$J,Kollektenübersicht!$G:$G,O71)+SUMIFS(Anfangsbestände!F:F,Anfangsbestände!E:E,O71))</f>
        <v>0</v>
      </c>
      <c r="Q71" s="35">
        <f t="shared" si="3"/>
        <v>0</v>
      </c>
      <c r="R71" s="35" t="str">
        <f>IFERROR(CONCATENATE(U$2,Zweckbestimmung[[#This Row],[Zweckbestimmung]]),"")</f>
        <v/>
      </c>
      <c r="S71" s="35">
        <f>IF(R71="",0,SUMIFS(Kollektenübersicht!$H:$H,Kollektenübersicht!$G:$G,R71)+SUMIFS(Kollektenübersicht!$J:$J,Kollektenübersicht!$G:$G,R71)+SUMIFS(Anfangsbestände!F:F,Anfangsbestände!E:E,R71))</f>
        <v>0</v>
      </c>
    </row>
    <row r="72" spans="1:19" x14ac:dyDescent="0.3">
      <c r="A72" s="35">
        <v>71</v>
      </c>
      <c r="B72" s="61">
        <v>1071</v>
      </c>
      <c r="C72" s="61" t="str">
        <f>IFERROR(VLOOKUP(B72,'Eingabe Zweckbestimmungen'!J:J,1,FALSE),"")</f>
        <v/>
      </c>
      <c r="D72" s="61" t="str">
        <f>IFERROR(VLOOKUP(B72,'Eingabe Zweckbestimmungen'!J:K,2,FALSE),"")</f>
        <v/>
      </c>
      <c r="E72" s="96" t="s">
        <v>3</v>
      </c>
      <c r="I72" s="35" t="str">
        <f>IFERROR(IF(Pflichtkollekte[[#This Row],[Pflichtkollekten]]="","",Pflichtkollekte[[#This Row],[Pflichtkollekten]]),"")</f>
        <v/>
      </c>
      <c r="J72" s="35" t="str">
        <f>IFERROR(IF(#REF!="","",#REF!),"")</f>
        <v/>
      </c>
      <c r="K72" s="35" t="str">
        <f>IFERROR(IF(#REF!="","",#REF!),"")</f>
        <v/>
      </c>
      <c r="N72" s="35">
        <f t="shared" si="2"/>
        <v>0</v>
      </c>
      <c r="O72" s="35" t="str">
        <f>IFERROR(CONCATENATE(U$1,Zweckbestimmung[[#This Row],[Zweckbestimmung]]),"")</f>
        <v/>
      </c>
      <c r="P72" s="35">
        <f>IF(O72="",0,SUMIFS(Kollektenübersicht!$H:$H,Kollektenübersicht!$G:$G,O72)+SUMIFS(Kollektenübersicht!$J:$J,Kollektenübersicht!$G:$G,O72)+SUMIFS(Anfangsbestände!F:F,Anfangsbestände!E:E,O72))</f>
        <v>0</v>
      </c>
      <c r="Q72" s="35">
        <f t="shared" si="3"/>
        <v>0</v>
      </c>
      <c r="R72" s="35" t="str">
        <f>IFERROR(CONCATENATE(U$2,Zweckbestimmung[[#This Row],[Zweckbestimmung]]),"")</f>
        <v/>
      </c>
      <c r="S72" s="35">
        <f>IF(R72="",0,SUMIFS(Kollektenübersicht!$H:$H,Kollektenübersicht!$G:$G,R72)+SUMIFS(Kollektenübersicht!$J:$J,Kollektenübersicht!$G:$G,R72)+SUMIFS(Anfangsbestände!F:F,Anfangsbestände!E:E,R72))</f>
        <v>0</v>
      </c>
    </row>
    <row r="73" spans="1:19" x14ac:dyDescent="0.3">
      <c r="A73" s="35">
        <v>72</v>
      </c>
      <c r="B73" s="61">
        <v>1072</v>
      </c>
      <c r="C73" s="61" t="str">
        <f>IFERROR(VLOOKUP(B73,'Eingabe Zweckbestimmungen'!J:J,1,FALSE),"")</f>
        <v/>
      </c>
      <c r="D73" s="61" t="str">
        <f>IFERROR(VLOOKUP(B73,'Eingabe Zweckbestimmungen'!J:K,2,FALSE),"")</f>
        <v/>
      </c>
      <c r="E73" s="96" t="s">
        <v>3</v>
      </c>
      <c r="I73" s="35" t="str">
        <f>IFERROR(IF(Pflichtkollekte[[#This Row],[Pflichtkollekten]]="","",Pflichtkollekte[[#This Row],[Pflichtkollekten]]),"")</f>
        <v/>
      </c>
      <c r="J73" s="35" t="str">
        <f>IFERROR(IF(#REF!="","",#REF!),"")</f>
        <v/>
      </c>
      <c r="K73" s="35" t="str">
        <f>IFERROR(IF(#REF!="","",#REF!),"")</f>
        <v/>
      </c>
      <c r="N73" s="35">
        <f t="shared" si="2"/>
        <v>0</v>
      </c>
      <c r="O73" s="35" t="str">
        <f>IFERROR(CONCATENATE(U$1,Zweckbestimmung[[#This Row],[Zweckbestimmung]]),"")</f>
        <v/>
      </c>
      <c r="P73" s="35">
        <f>IF(O73="",0,SUMIFS(Kollektenübersicht!$H:$H,Kollektenübersicht!$G:$G,O73)+SUMIFS(Kollektenübersicht!$J:$J,Kollektenübersicht!$G:$G,O73)+SUMIFS(Anfangsbestände!F:F,Anfangsbestände!E:E,O73))</f>
        <v>0</v>
      </c>
      <c r="Q73" s="35">
        <f t="shared" si="3"/>
        <v>0</v>
      </c>
      <c r="R73" s="35" t="str">
        <f>IFERROR(CONCATENATE(U$2,Zweckbestimmung[[#This Row],[Zweckbestimmung]]),"")</f>
        <v/>
      </c>
      <c r="S73" s="35">
        <f>IF(R73="",0,SUMIFS(Kollektenübersicht!$H:$H,Kollektenübersicht!$G:$G,R73)+SUMIFS(Kollektenübersicht!$J:$J,Kollektenübersicht!$G:$G,R73)+SUMIFS(Anfangsbestände!F:F,Anfangsbestände!E:E,R73))</f>
        <v>0</v>
      </c>
    </row>
    <row r="74" spans="1:19" x14ac:dyDescent="0.3">
      <c r="A74" s="35">
        <v>73</v>
      </c>
      <c r="B74" s="61">
        <v>1073</v>
      </c>
      <c r="C74" s="61" t="str">
        <f>IFERROR(VLOOKUP(B74,'Eingabe Zweckbestimmungen'!J:J,1,FALSE),"")</f>
        <v/>
      </c>
      <c r="D74" s="61" t="str">
        <f>IFERROR(VLOOKUP(B74,'Eingabe Zweckbestimmungen'!J:K,2,FALSE),"")</f>
        <v/>
      </c>
      <c r="E74" s="96" t="s">
        <v>3</v>
      </c>
      <c r="I74" s="35" t="str">
        <f>IFERROR(IF(Pflichtkollekte[[#This Row],[Pflichtkollekten]]="","",Pflichtkollekte[[#This Row],[Pflichtkollekten]]),"")</f>
        <v/>
      </c>
      <c r="J74" s="35" t="str">
        <f>IFERROR(IF(#REF!="","",#REF!),"")</f>
        <v/>
      </c>
      <c r="K74" s="35" t="str">
        <f>IFERROR(IF(#REF!="","",#REF!),"")</f>
        <v/>
      </c>
      <c r="N74" s="35">
        <f t="shared" si="2"/>
        <v>0</v>
      </c>
      <c r="O74" s="35" t="str">
        <f>IFERROR(CONCATENATE(U$1,Zweckbestimmung[[#This Row],[Zweckbestimmung]]),"")</f>
        <v/>
      </c>
      <c r="P74" s="35">
        <f>IF(O74="",0,SUMIFS(Kollektenübersicht!$H:$H,Kollektenübersicht!$G:$G,O74)+SUMIFS(Kollektenübersicht!$J:$J,Kollektenübersicht!$G:$G,O74)+SUMIFS(Anfangsbestände!F:F,Anfangsbestände!E:E,O74))</f>
        <v>0</v>
      </c>
      <c r="Q74" s="35">
        <f t="shared" si="3"/>
        <v>0</v>
      </c>
      <c r="R74" s="35" t="str">
        <f>IFERROR(CONCATENATE(U$2,Zweckbestimmung[[#This Row],[Zweckbestimmung]]),"")</f>
        <v/>
      </c>
      <c r="S74" s="35">
        <f>IF(R74="",0,SUMIFS(Kollektenübersicht!$H:$H,Kollektenübersicht!$G:$G,R74)+SUMIFS(Kollektenübersicht!$J:$J,Kollektenübersicht!$G:$G,R74)+SUMIFS(Anfangsbestände!F:F,Anfangsbestände!E:E,R74))</f>
        <v>0</v>
      </c>
    </row>
    <row r="75" spans="1:19" x14ac:dyDescent="0.3">
      <c r="A75" s="35">
        <v>74</v>
      </c>
      <c r="B75" s="61">
        <v>1074</v>
      </c>
      <c r="C75" s="61" t="str">
        <f>IFERROR(VLOOKUP(B75,'Eingabe Zweckbestimmungen'!J:J,1,FALSE),"")</f>
        <v/>
      </c>
      <c r="D75" s="61" t="str">
        <f>IFERROR(VLOOKUP(B75,'Eingabe Zweckbestimmungen'!J:K,2,FALSE),"")</f>
        <v/>
      </c>
      <c r="E75" s="96" t="s">
        <v>3</v>
      </c>
      <c r="I75" s="35" t="str">
        <f>IFERROR(IF(Pflichtkollekte[[#This Row],[Pflichtkollekten]]="","",Pflichtkollekte[[#This Row],[Pflichtkollekten]]),"")</f>
        <v/>
      </c>
      <c r="J75" s="35" t="str">
        <f>IFERROR(IF(#REF!="","",#REF!),"")</f>
        <v/>
      </c>
      <c r="K75" s="35" t="str">
        <f>IFERROR(IF(#REF!="","",#REF!),"")</f>
        <v/>
      </c>
      <c r="N75" s="35">
        <f t="shared" si="2"/>
        <v>0</v>
      </c>
      <c r="O75" s="35" t="str">
        <f>IFERROR(CONCATENATE(U$1,Zweckbestimmung[[#This Row],[Zweckbestimmung]]),"")</f>
        <v/>
      </c>
      <c r="P75" s="35">
        <f>IF(O75="",0,SUMIFS(Kollektenübersicht!$H:$H,Kollektenübersicht!$G:$G,O75)+SUMIFS(Kollektenübersicht!$J:$J,Kollektenübersicht!$G:$G,O75)+SUMIFS(Anfangsbestände!F:F,Anfangsbestände!E:E,O75))</f>
        <v>0</v>
      </c>
      <c r="Q75" s="35">
        <f t="shared" si="3"/>
        <v>0</v>
      </c>
      <c r="R75" s="35" t="str">
        <f>IFERROR(CONCATENATE(U$2,Zweckbestimmung[[#This Row],[Zweckbestimmung]]),"")</f>
        <v/>
      </c>
      <c r="S75" s="35">
        <f>IF(R75="",0,SUMIFS(Kollektenübersicht!$H:$H,Kollektenübersicht!$G:$G,R75)+SUMIFS(Kollektenübersicht!$J:$J,Kollektenübersicht!$G:$G,R75)+SUMIFS(Anfangsbestände!F:F,Anfangsbestände!E:E,R75))</f>
        <v>0</v>
      </c>
    </row>
    <row r="76" spans="1:19" x14ac:dyDescent="0.3">
      <c r="A76" s="35">
        <v>75</v>
      </c>
      <c r="B76" s="61">
        <v>1075</v>
      </c>
      <c r="C76" s="61" t="str">
        <f>IFERROR(VLOOKUP(B76,'Eingabe Zweckbestimmungen'!J:J,1,FALSE),"")</f>
        <v/>
      </c>
      <c r="D76" s="61" t="str">
        <f>IFERROR(VLOOKUP(B76,'Eingabe Zweckbestimmungen'!J:K,2,FALSE),"")</f>
        <v/>
      </c>
      <c r="E76" s="96" t="s">
        <v>3</v>
      </c>
      <c r="I76" s="35" t="str">
        <f>IFERROR(IF(Pflichtkollekte[[#This Row],[Pflichtkollekten]]="","",Pflichtkollekte[[#This Row],[Pflichtkollekten]]),"")</f>
        <v/>
      </c>
      <c r="J76" s="35" t="str">
        <f>IFERROR(IF(#REF!="","",#REF!),"")</f>
        <v/>
      </c>
      <c r="K76" s="35" t="str">
        <f>IFERROR(IF(#REF!="","",#REF!),"")</f>
        <v/>
      </c>
      <c r="N76" s="35">
        <f t="shared" si="2"/>
        <v>0</v>
      </c>
      <c r="O76" s="35" t="str">
        <f>IFERROR(CONCATENATE(U$1,Zweckbestimmung[[#This Row],[Zweckbestimmung]]),"")</f>
        <v/>
      </c>
      <c r="P76" s="35">
        <f>IF(O76="",0,SUMIFS(Kollektenübersicht!$H:$H,Kollektenübersicht!$G:$G,O76)+SUMIFS(Kollektenübersicht!$J:$J,Kollektenübersicht!$G:$G,O76)+SUMIFS(Anfangsbestände!F:F,Anfangsbestände!E:E,O76))</f>
        <v>0</v>
      </c>
      <c r="Q76" s="35">
        <f t="shared" si="3"/>
        <v>0</v>
      </c>
      <c r="R76" s="35" t="str">
        <f>IFERROR(CONCATENATE(U$2,Zweckbestimmung[[#This Row],[Zweckbestimmung]]),"")</f>
        <v/>
      </c>
      <c r="S76" s="35">
        <f>IF(R76="",0,SUMIFS(Kollektenübersicht!$H:$H,Kollektenübersicht!$G:$G,R76)+SUMIFS(Kollektenübersicht!$J:$J,Kollektenübersicht!$G:$G,R76)+SUMIFS(Anfangsbestände!F:F,Anfangsbestände!E:E,R76))</f>
        <v>0</v>
      </c>
    </row>
    <row r="77" spans="1:19" x14ac:dyDescent="0.3">
      <c r="A77" s="35">
        <v>76</v>
      </c>
      <c r="B77" s="61">
        <v>1076</v>
      </c>
      <c r="C77" s="61" t="str">
        <f>IFERROR(VLOOKUP(B77,'Eingabe Zweckbestimmungen'!J:J,1,FALSE),"")</f>
        <v/>
      </c>
      <c r="D77" s="61" t="str">
        <f>IFERROR(VLOOKUP(B77,'Eingabe Zweckbestimmungen'!J:K,2,FALSE),"")</f>
        <v/>
      </c>
      <c r="E77" s="96" t="s">
        <v>3</v>
      </c>
      <c r="I77" s="35" t="str">
        <f>IFERROR(IF(Pflichtkollekte[[#This Row],[Pflichtkollekten]]="","",Pflichtkollekte[[#This Row],[Pflichtkollekten]]),"")</f>
        <v/>
      </c>
      <c r="J77" s="35" t="str">
        <f>IFERROR(IF(#REF!="","",#REF!),"")</f>
        <v/>
      </c>
      <c r="K77" s="35" t="str">
        <f>IFERROR(IF(#REF!="","",#REF!),"")</f>
        <v/>
      </c>
      <c r="N77" s="35">
        <f t="shared" si="2"/>
        <v>0</v>
      </c>
      <c r="O77" s="35" t="str">
        <f>IFERROR(CONCATENATE(U$1,Zweckbestimmung[[#This Row],[Zweckbestimmung]]),"")</f>
        <v/>
      </c>
      <c r="P77" s="35">
        <f>IF(O77="",0,SUMIFS(Kollektenübersicht!$H:$H,Kollektenübersicht!$G:$G,O77)+SUMIFS(Kollektenübersicht!$J:$J,Kollektenübersicht!$G:$G,O77)+SUMIFS(Anfangsbestände!F:F,Anfangsbestände!E:E,O77))</f>
        <v>0</v>
      </c>
      <c r="Q77" s="35">
        <f t="shared" si="3"/>
        <v>0</v>
      </c>
      <c r="R77" s="35" t="str">
        <f>IFERROR(CONCATENATE(U$2,Zweckbestimmung[[#This Row],[Zweckbestimmung]]),"")</f>
        <v/>
      </c>
      <c r="S77" s="35">
        <f>IF(R77="",0,SUMIFS(Kollektenübersicht!$H:$H,Kollektenübersicht!$G:$G,R77)+SUMIFS(Kollektenübersicht!$J:$J,Kollektenübersicht!$G:$G,R77)+SUMIFS(Anfangsbestände!F:F,Anfangsbestände!E:E,R77))</f>
        <v>0</v>
      </c>
    </row>
    <row r="78" spans="1:19" x14ac:dyDescent="0.3">
      <c r="A78" s="35">
        <v>77</v>
      </c>
      <c r="B78" s="61">
        <v>1077</v>
      </c>
      <c r="C78" s="61" t="str">
        <f>IFERROR(VLOOKUP(B78,'Eingabe Zweckbestimmungen'!J:J,1,FALSE),"")</f>
        <v/>
      </c>
      <c r="D78" s="61" t="str">
        <f>IFERROR(VLOOKUP(B78,'Eingabe Zweckbestimmungen'!J:K,2,FALSE),"")</f>
        <v/>
      </c>
      <c r="E78" s="96" t="s">
        <v>3</v>
      </c>
      <c r="I78" s="35" t="str">
        <f>IFERROR(IF(Pflichtkollekte[[#This Row],[Pflichtkollekten]]="","",Pflichtkollekte[[#This Row],[Pflichtkollekten]]),"")</f>
        <v/>
      </c>
      <c r="J78" s="35" t="str">
        <f>IFERROR(IF(#REF!="","",#REF!),"")</f>
        <v/>
      </c>
      <c r="K78" s="35" t="str">
        <f>IFERROR(IF(#REF!="","",#REF!),"")</f>
        <v/>
      </c>
      <c r="N78" s="35">
        <f t="shared" si="2"/>
        <v>0</v>
      </c>
      <c r="O78" s="35" t="str">
        <f>IFERROR(CONCATENATE(U$1,Zweckbestimmung[[#This Row],[Zweckbestimmung]]),"")</f>
        <v/>
      </c>
      <c r="P78" s="35">
        <f>IF(O78="",0,SUMIFS(Kollektenübersicht!$H:$H,Kollektenübersicht!$G:$G,O78)+SUMIFS(Kollektenübersicht!$J:$J,Kollektenübersicht!$G:$G,O78)+SUMIFS(Anfangsbestände!F:F,Anfangsbestände!E:E,O78))</f>
        <v>0</v>
      </c>
      <c r="Q78" s="35">
        <f t="shared" si="3"/>
        <v>0</v>
      </c>
      <c r="R78" s="35" t="str">
        <f>IFERROR(CONCATENATE(U$2,Zweckbestimmung[[#This Row],[Zweckbestimmung]]),"")</f>
        <v/>
      </c>
      <c r="S78" s="35">
        <f>IF(R78="",0,SUMIFS(Kollektenübersicht!$H:$H,Kollektenübersicht!$G:$G,R78)+SUMIFS(Kollektenübersicht!$J:$J,Kollektenübersicht!$G:$G,R78)+SUMIFS(Anfangsbestände!F:F,Anfangsbestände!E:E,R78))</f>
        <v>0</v>
      </c>
    </row>
    <row r="79" spans="1:19" x14ac:dyDescent="0.3">
      <c r="A79" s="35">
        <v>78</v>
      </c>
      <c r="B79" s="61">
        <v>1078</v>
      </c>
      <c r="C79" s="61" t="str">
        <f>IFERROR(VLOOKUP(B79,'Eingabe Zweckbestimmungen'!J:J,1,FALSE),"")</f>
        <v/>
      </c>
      <c r="D79" s="61" t="str">
        <f>IFERROR(VLOOKUP(B79,'Eingabe Zweckbestimmungen'!J:K,2,FALSE),"")</f>
        <v/>
      </c>
      <c r="E79" s="96" t="s">
        <v>3</v>
      </c>
      <c r="I79" s="35" t="str">
        <f>IFERROR(IF(Pflichtkollekte[[#This Row],[Pflichtkollekten]]="","",Pflichtkollekte[[#This Row],[Pflichtkollekten]]),"")</f>
        <v/>
      </c>
      <c r="J79" s="35" t="str">
        <f>IFERROR(IF(#REF!="","",#REF!),"")</f>
        <v/>
      </c>
      <c r="K79" s="35" t="str">
        <f>IFERROR(IF(#REF!="","",#REF!),"")</f>
        <v/>
      </c>
      <c r="N79" s="35">
        <f t="shared" si="2"/>
        <v>0</v>
      </c>
      <c r="O79" s="35" t="str">
        <f>IFERROR(CONCATENATE(U$1,Zweckbestimmung[[#This Row],[Zweckbestimmung]]),"")</f>
        <v/>
      </c>
      <c r="P79" s="35">
        <f>IF(O79="",0,SUMIFS(Kollektenübersicht!$H:$H,Kollektenübersicht!$G:$G,O79)+SUMIFS(Kollektenübersicht!$J:$J,Kollektenübersicht!$G:$G,O79)+SUMIFS(Anfangsbestände!F:F,Anfangsbestände!E:E,O79))</f>
        <v>0</v>
      </c>
      <c r="Q79" s="35">
        <f t="shared" si="3"/>
        <v>0</v>
      </c>
      <c r="R79" s="35" t="str">
        <f>IFERROR(CONCATENATE(U$2,Zweckbestimmung[[#This Row],[Zweckbestimmung]]),"")</f>
        <v/>
      </c>
      <c r="S79" s="35">
        <f>IF(R79="",0,SUMIFS(Kollektenübersicht!$H:$H,Kollektenübersicht!$G:$G,R79)+SUMIFS(Kollektenübersicht!$J:$J,Kollektenübersicht!$G:$G,R79)+SUMIFS(Anfangsbestände!F:F,Anfangsbestände!E:E,R79))</f>
        <v>0</v>
      </c>
    </row>
    <row r="80" spans="1:19" x14ac:dyDescent="0.3">
      <c r="A80" s="35">
        <v>79</v>
      </c>
      <c r="B80" s="61">
        <v>1079</v>
      </c>
      <c r="C80" s="61" t="str">
        <f>IFERROR(VLOOKUP(B80,'Eingabe Zweckbestimmungen'!J:J,1,FALSE),"")</f>
        <v/>
      </c>
      <c r="D80" s="61" t="str">
        <f>IFERROR(VLOOKUP(B80,'Eingabe Zweckbestimmungen'!J:K,2,FALSE),"")</f>
        <v/>
      </c>
      <c r="E80" s="96" t="s">
        <v>3</v>
      </c>
      <c r="I80" s="35" t="str">
        <f>IFERROR(IF(Pflichtkollekte[[#This Row],[Pflichtkollekten]]="","",Pflichtkollekte[[#This Row],[Pflichtkollekten]]),"")</f>
        <v/>
      </c>
      <c r="J80" s="35" t="str">
        <f>IFERROR(IF(#REF!="","",#REF!),"")</f>
        <v/>
      </c>
      <c r="K80" s="35" t="str">
        <f>IFERROR(IF(#REF!="","",#REF!),"")</f>
        <v/>
      </c>
      <c r="N80" s="35">
        <f t="shared" si="2"/>
        <v>0</v>
      </c>
      <c r="O80" s="35" t="str">
        <f>IFERROR(CONCATENATE(U$1,Zweckbestimmung[[#This Row],[Zweckbestimmung]]),"")</f>
        <v/>
      </c>
      <c r="P80" s="35">
        <f>IF(O80="",0,SUMIFS(Kollektenübersicht!$H:$H,Kollektenübersicht!$G:$G,O80)+SUMIFS(Kollektenübersicht!$J:$J,Kollektenübersicht!$G:$G,O80)+SUMIFS(Anfangsbestände!F:F,Anfangsbestände!E:E,O80))</f>
        <v>0</v>
      </c>
      <c r="Q80" s="35">
        <f t="shared" si="3"/>
        <v>0</v>
      </c>
      <c r="R80" s="35" t="str">
        <f>IFERROR(CONCATENATE(U$2,Zweckbestimmung[[#This Row],[Zweckbestimmung]]),"")</f>
        <v/>
      </c>
      <c r="S80" s="35">
        <f>IF(R80="",0,SUMIFS(Kollektenübersicht!$H:$H,Kollektenübersicht!$G:$G,R80)+SUMIFS(Kollektenübersicht!$J:$J,Kollektenübersicht!$G:$G,R80)+SUMIFS(Anfangsbestände!F:F,Anfangsbestände!E:E,R80))</f>
        <v>0</v>
      </c>
    </row>
    <row r="81" spans="1:19" x14ac:dyDescent="0.3">
      <c r="A81" s="35">
        <v>80</v>
      </c>
      <c r="B81" s="61">
        <v>1080</v>
      </c>
      <c r="C81" s="61" t="str">
        <f>IFERROR(VLOOKUP(B81,'Eingabe Zweckbestimmungen'!J:J,1,FALSE),"")</f>
        <v/>
      </c>
      <c r="D81" s="61" t="str">
        <f>IFERROR(VLOOKUP(B81,'Eingabe Zweckbestimmungen'!J:K,2,FALSE),"")</f>
        <v/>
      </c>
      <c r="E81" s="96" t="s">
        <v>3</v>
      </c>
      <c r="I81" s="35" t="str">
        <f>IFERROR(IF(Pflichtkollekte[[#This Row],[Pflichtkollekten]]="","",Pflichtkollekte[[#This Row],[Pflichtkollekten]]),"")</f>
        <v/>
      </c>
      <c r="J81" s="35" t="str">
        <f>IFERROR(IF(#REF!="","",#REF!),"")</f>
        <v/>
      </c>
      <c r="K81" s="35" t="str">
        <f>IFERROR(IF(#REF!="","",#REF!),"")</f>
        <v/>
      </c>
      <c r="N81" s="35">
        <f t="shared" si="2"/>
        <v>0</v>
      </c>
      <c r="O81" s="35" t="str">
        <f>IFERROR(CONCATENATE(U$1,Zweckbestimmung[[#This Row],[Zweckbestimmung]]),"")</f>
        <v/>
      </c>
      <c r="P81" s="35">
        <f>IF(O81="",0,SUMIFS(Kollektenübersicht!$H:$H,Kollektenübersicht!$G:$G,O81)+SUMIFS(Kollektenübersicht!$J:$J,Kollektenübersicht!$G:$G,O81)+SUMIFS(Anfangsbestände!F:F,Anfangsbestände!E:E,O81))</f>
        <v>0</v>
      </c>
      <c r="Q81" s="35">
        <f t="shared" si="3"/>
        <v>0</v>
      </c>
      <c r="R81" s="35" t="str">
        <f>IFERROR(CONCATENATE(U$2,Zweckbestimmung[[#This Row],[Zweckbestimmung]]),"")</f>
        <v/>
      </c>
      <c r="S81" s="35">
        <f>IF(R81="",0,SUMIFS(Kollektenübersicht!$H:$H,Kollektenübersicht!$G:$G,R81)+SUMIFS(Kollektenübersicht!$J:$J,Kollektenübersicht!$G:$G,R81)+SUMIFS(Anfangsbestände!F:F,Anfangsbestände!E:E,R81))</f>
        <v>0</v>
      </c>
    </row>
    <row r="82" spans="1:19" x14ac:dyDescent="0.3">
      <c r="A82" s="35">
        <v>81</v>
      </c>
      <c r="B82" s="61">
        <v>1081</v>
      </c>
      <c r="C82" s="61" t="str">
        <f>IFERROR(VLOOKUP(B82,'Eingabe Zweckbestimmungen'!J:J,1,FALSE),"")</f>
        <v/>
      </c>
      <c r="D82" s="61" t="str">
        <f>IFERROR(VLOOKUP(B82,'Eingabe Zweckbestimmungen'!J:K,2,FALSE),"")</f>
        <v/>
      </c>
      <c r="E82" s="96" t="s">
        <v>3</v>
      </c>
      <c r="I82" s="35" t="str">
        <f>IFERROR(IF(Pflichtkollekte[[#This Row],[Pflichtkollekten]]="","",Pflichtkollekte[[#This Row],[Pflichtkollekten]]),"")</f>
        <v/>
      </c>
      <c r="J82" s="35" t="str">
        <f>IFERROR(IF(#REF!="","",#REF!),"")</f>
        <v/>
      </c>
      <c r="K82" s="35" t="str">
        <f>IFERROR(IF(#REF!="","",#REF!),"")</f>
        <v/>
      </c>
      <c r="N82" s="35">
        <f t="shared" si="2"/>
        <v>0</v>
      </c>
      <c r="O82" s="35" t="str">
        <f>IFERROR(CONCATENATE(U$1,Zweckbestimmung[[#This Row],[Zweckbestimmung]]),"")</f>
        <v/>
      </c>
      <c r="P82" s="35">
        <f>IF(O82="",0,SUMIFS(Kollektenübersicht!$H:$H,Kollektenübersicht!$G:$G,O82)+SUMIFS(Kollektenübersicht!$J:$J,Kollektenübersicht!$G:$G,O82)+SUMIFS(Anfangsbestände!F:F,Anfangsbestände!E:E,O82))</f>
        <v>0</v>
      </c>
      <c r="Q82" s="35">
        <f t="shared" si="3"/>
        <v>0</v>
      </c>
      <c r="R82" s="35" t="str">
        <f>IFERROR(CONCATENATE(U$2,Zweckbestimmung[[#This Row],[Zweckbestimmung]]),"")</f>
        <v/>
      </c>
      <c r="S82" s="35">
        <f>IF(R82="",0,SUMIFS(Kollektenübersicht!$H:$H,Kollektenübersicht!$G:$G,R82)+SUMIFS(Kollektenübersicht!$J:$J,Kollektenübersicht!$G:$G,R82)+SUMIFS(Anfangsbestände!F:F,Anfangsbestände!E:E,R82))</f>
        <v>0</v>
      </c>
    </row>
    <row r="83" spans="1:19" x14ac:dyDescent="0.3">
      <c r="A83" s="35">
        <v>82</v>
      </c>
      <c r="B83" s="61">
        <v>1082</v>
      </c>
      <c r="C83" s="61" t="str">
        <f>IFERROR(VLOOKUP(B83,'Eingabe Zweckbestimmungen'!J:J,1,FALSE),"")</f>
        <v/>
      </c>
      <c r="D83" s="61" t="str">
        <f>IFERROR(VLOOKUP(B83,'Eingabe Zweckbestimmungen'!J:K,2,FALSE),"")</f>
        <v/>
      </c>
      <c r="E83" s="96" t="s">
        <v>3</v>
      </c>
      <c r="I83" s="35" t="str">
        <f>IFERROR(IF(Pflichtkollekte[[#This Row],[Pflichtkollekten]]="","",Pflichtkollekte[[#This Row],[Pflichtkollekten]]),"")</f>
        <v/>
      </c>
      <c r="J83" s="35" t="str">
        <f>IFERROR(IF(#REF!="","",#REF!),"")</f>
        <v/>
      </c>
      <c r="K83" s="35" t="str">
        <f>IFERROR(IF(#REF!="","",#REF!),"")</f>
        <v/>
      </c>
      <c r="N83" s="35">
        <f t="shared" si="2"/>
        <v>0</v>
      </c>
      <c r="O83" s="35" t="str">
        <f>IFERROR(CONCATENATE(U$1,Zweckbestimmung[[#This Row],[Zweckbestimmung]]),"")</f>
        <v/>
      </c>
      <c r="P83" s="35">
        <f>IF(O83="",0,SUMIFS(Kollektenübersicht!$H:$H,Kollektenübersicht!$G:$G,O83)+SUMIFS(Kollektenübersicht!$J:$J,Kollektenübersicht!$G:$G,O83)+SUMIFS(Anfangsbestände!F:F,Anfangsbestände!E:E,O83))</f>
        <v>0</v>
      </c>
      <c r="Q83" s="35">
        <f t="shared" si="3"/>
        <v>0</v>
      </c>
      <c r="R83" s="35" t="str">
        <f>IFERROR(CONCATENATE(U$2,Zweckbestimmung[[#This Row],[Zweckbestimmung]]),"")</f>
        <v/>
      </c>
      <c r="S83" s="35">
        <f>IF(R83="",0,SUMIFS(Kollektenübersicht!$H:$H,Kollektenübersicht!$G:$G,R83)+SUMIFS(Kollektenübersicht!$J:$J,Kollektenübersicht!$G:$G,R83)+SUMIFS(Anfangsbestände!F:F,Anfangsbestände!E:E,R83))</f>
        <v>0</v>
      </c>
    </row>
    <row r="84" spans="1:19" x14ac:dyDescent="0.3">
      <c r="A84" s="35">
        <v>83</v>
      </c>
      <c r="B84" s="61">
        <v>1083</v>
      </c>
      <c r="C84" s="61" t="str">
        <f>IFERROR(VLOOKUP(B84,'Eingabe Zweckbestimmungen'!J:J,1,FALSE),"")</f>
        <v/>
      </c>
      <c r="D84" s="61" t="str">
        <f>IFERROR(VLOOKUP(B84,'Eingabe Zweckbestimmungen'!J:K,2,FALSE),"")</f>
        <v/>
      </c>
      <c r="E84" s="96" t="s">
        <v>3</v>
      </c>
      <c r="I84" s="35" t="str">
        <f>IFERROR(IF(Pflichtkollekte[[#This Row],[Pflichtkollekten]]="","",Pflichtkollekte[[#This Row],[Pflichtkollekten]]),"")</f>
        <v/>
      </c>
      <c r="J84" s="35" t="str">
        <f>IFERROR(IF(#REF!="","",#REF!),"")</f>
        <v/>
      </c>
      <c r="K84" s="35" t="str">
        <f>IFERROR(IF(#REF!="","",#REF!),"")</f>
        <v/>
      </c>
      <c r="N84" s="35">
        <f t="shared" si="2"/>
        <v>0</v>
      </c>
      <c r="O84" s="35" t="str">
        <f>IFERROR(CONCATENATE(U$1,Zweckbestimmung[[#This Row],[Zweckbestimmung]]),"")</f>
        <v/>
      </c>
      <c r="P84" s="35">
        <f>IF(O84="",0,SUMIFS(Kollektenübersicht!$H:$H,Kollektenübersicht!$G:$G,O84)+SUMIFS(Kollektenübersicht!$J:$J,Kollektenübersicht!$G:$G,O84)+SUMIFS(Anfangsbestände!F:F,Anfangsbestände!E:E,O84))</f>
        <v>0</v>
      </c>
      <c r="Q84" s="35">
        <f t="shared" si="3"/>
        <v>0</v>
      </c>
      <c r="R84" s="35" t="str">
        <f>IFERROR(CONCATENATE(U$2,Zweckbestimmung[[#This Row],[Zweckbestimmung]]),"")</f>
        <v/>
      </c>
      <c r="S84" s="35">
        <f>IF(R84="",0,SUMIFS(Kollektenübersicht!$H:$H,Kollektenübersicht!$G:$G,R84)+SUMIFS(Kollektenübersicht!$J:$J,Kollektenübersicht!$G:$G,R84)+SUMIFS(Anfangsbestände!F:F,Anfangsbestände!E:E,R84))</f>
        <v>0</v>
      </c>
    </row>
    <row r="85" spans="1:19" x14ac:dyDescent="0.3">
      <c r="A85" s="35">
        <v>84</v>
      </c>
      <c r="B85" s="61">
        <v>1084</v>
      </c>
      <c r="C85" s="61" t="str">
        <f>IFERROR(VLOOKUP(B85,'Eingabe Zweckbestimmungen'!J:J,1,FALSE),"")</f>
        <v/>
      </c>
      <c r="D85" s="61" t="str">
        <f>IFERROR(VLOOKUP(B85,'Eingabe Zweckbestimmungen'!J:K,2,FALSE),"")</f>
        <v/>
      </c>
      <c r="E85" s="96" t="s">
        <v>3</v>
      </c>
      <c r="I85" s="35" t="str">
        <f>IFERROR(IF(Pflichtkollekte[[#This Row],[Pflichtkollekten]]="","",Pflichtkollekte[[#This Row],[Pflichtkollekten]]),"")</f>
        <v/>
      </c>
      <c r="J85" s="35" t="str">
        <f>IFERROR(IF(#REF!="","",#REF!),"")</f>
        <v/>
      </c>
      <c r="K85" s="35" t="str">
        <f>IFERROR(IF(#REF!="","",#REF!),"")</f>
        <v/>
      </c>
      <c r="N85" s="35">
        <f t="shared" si="2"/>
        <v>0</v>
      </c>
      <c r="O85" s="35" t="str">
        <f>IFERROR(CONCATENATE(U$1,Zweckbestimmung[[#This Row],[Zweckbestimmung]]),"")</f>
        <v/>
      </c>
      <c r="P85" s="35">
        <f>IF(O85="",0,SUMIFS(Kollektenübersicht!$H:$H,Kollektenübersicht!$G:$G,O85)+SUMIFS(Kollektenübersicht!$J:$J,Kollektenübersicht!$G:$G,O85)+SUMIFS(Anfangsbestände!F:F,Anfangsbestände!E:E,O85))</f>
        <v>0</v>
      </c>
      <c r="Q85" s="35">
        <f t="shared" si="3"/>
        <v>0</v>
      </c>
      <c r="R85" s="35" t="str">
        <f>IFERROR(CONCATENATE(U$2,Zweckbestimmung[[#This Row],[Zweckbestimmung]]),"")</f>
        <v/>
      </c>
      <c r="S85" s="35">
        <f>IF(R85="",0,SUMIFS(Kollektenübersicht!$H:$H,Kollektenübersicht!$G:$G,R85)+SUMIFS(Kollektenübersicht!$J:$J,Kollektenübersicht!$G:$G,R85)+SUMIFS(Anfangsbestände!F:F,Anfangsbestände!E:E,R85))</f>
        <v>0</v>
      </c>
    </row>
    <row r="86" spans="1:19" x14ac:dyDescent="0.3">
      <c r="A86" s="35">
        <v>85</v>
      </c>
      <c r="B86" s="61">
        <v>1085</v>
      </c>
      <c r="C86" s="61" t="str">
        <f>IFERROR(VLOOKUP(B86,'Eingabe Zweckbestimmungen'!J:J,1,FALSE),"")</f>
        <v/>
      </c>
      <c r="D86" s="61" t="str">
        <f>IFERROR(VLOOKUP(B86,'Eingabe Zweckbestimmungen'!J:K,2,FALSE),"")</f>
        <v/>
      </c>
      <c r="E86" s="96" t="s">
        <v>3</v>
      </c>
      <c r="I86" s="35" t="str">
        <f>IFERROR(IF(Pflichtkollekte[[#This Row],[Pflichtkollekten]]="","",Pflichtkollekte[[#This Row],[Pflichtkollekten]]),"")</f>
        <v/>
      </c>
      <c r="J86" s="35" t="str">
        <f>IFERROR(IF(#REF!="","",#REF!),"")</f>
        <v/>
      </c>
      <c r="K86" s="35" t="str">
        <f>IFERROR(IF(#REF!="","",#REF!),"")</f>
        <v/>
      </c>
      <c r="N86" s="35">
        <f t="shared" si="2"/>
        <v>0</v>
      </c>
      <c r="O86" s="35" t="str">
        <f>IFERROR(CONCATENATE(U$1,Zweckbestimmung[[#This Row],[Zweckbestimmung]]),"")</f>
        <v/>
      </c>
      <c r="P86" s="35">
        <f>IF(O86="",0,SUMIFS(Kollektenübersicht!$H:$H,Kollektenübersicht!$G:$G,O86)+SUMIFS(Kollektenübersicht!$J:$J,Kollektenübersicht!$G:$G,O86)+SUMIFS(Anfangsbestände!F:F,Anfangsbestände!E:E,O86))</f>
        <v>0</v>
      </c>
      <c r="Q86" s="35">
        <f t="shared" si="3"/>
        <v>0</v>
      </c>
      <c r="R86" s="35" t="str">
        <f>IFERROR(CONCATENATE(U$2,Zweckbestimmung[[#This Row],[Zweckbestimmung]]),"")</f>
        <v/>
      </c>
      <c r="S86" s="35">
        <f>IF(R86="",0,SUMIFS(Kollektenübersicht!$H:$H,Kollektenübersicht!$G:$G,R86)+SUMIFS(Kollektenübersicht!$J:$J,Kollektenübersicht!$G:$G,R86)+SUMIFS(Anfangsbestände!F:F,Anfangsbestände!E:E,R86))</f>
        <v>0</v>
      </c>
    </row>
    <row r="87" spans="1:19" x14ac:dyDescent="0.3">
      <c r="A87" s="35">
        <v>86</v>
      </c>
      <c r="B87" s="61">
        <v>1086</v>
      </c>
      <c r="C87" s="61" t="str">
        <f>IFERROR(VLOOKUP(B87,'Eingabe Zweckbestimmungen'!J:J,1,FALSE),"")</f>
        <v/>
      </c>
      <c r="D87" s="61" t="str">
        <f>IFERROR(VLOOKUP(B87,'Eingabe Zweckbestimmungen'!J:K,2,FALSE),"")</f>
        <v/>
      </c>
      <c r="E87" s="96" t="s">
        <v>3</v>
      </c>
      <c r="I87" s="35" t="str">
        <f>IFERROR(IF(Pflichtkollekte[[#This Row],[Pflichtkollekten]]="","",Pflichtkollekte[[#This Row],[Pflichtkollekten]]),"")</f>
        <v/>
      </c>
      <c r="J87" s="35" t="str">
        <f>IFERROR(IF(#REF!="","",#REF!),"")</f>
        <v/>
      </c>
      <c r="K87" s="35" t="str">
        <f>IFERROR(IF(#REF!="","",#REF!),"")</f>
        <v/>
      </c>
      <c r="N87" s="35">
        <f t="shared" si="2"/>
        <v>0</v>
      </c>
      <c r="O87" s="35" t="str">
        <f>IFERROR(CONCATENATE(U$1,Zweckbestimmung[[#This Row],[Zweckbestimmung]]),"")</f>
        <v/>
      </c>
      <c r="P87" s="35">
        <f>IF(O87="",0,SUMIFS(Kollektenübersicht!$H:$H,Kollektenübersicht!$G:$G,O87)+SUMIFS(Kollektenübersicht!$J:$J,Kollektenübersicht!$G:$G,O87)+SUMIFS(Anfangsbestände!F:F,Anfangsbestände!E:E,O87))</f>
        <v>0</v>
      </c>
      <c r="Q87" s="35">
        <f t="shared" si="3"/>
        <v>0</v>
      </c>
      <c r="R87" s="35" t="str">
        <f>IFERROR(CONCATENATE(U$2,Zweckbestimmung[[#This Row],[Zweckbestimmung]]),"")</f>
        <v/>
      </c>
      <c r="S87" s="35">
        <f>IF(R87="",0,SUMIFS(Kollektenübersicht!$H:$H,Kollektenübersicht!$G:$G,R87)+SUMIFS(Kollektenübersicht!$J:$J,Kollektenübersicht!$G:$G,R87)+SUMIFS(Anfangsbestände!F:F,Anfangsbestände!E:E,R87))</f>
        <v>0</v>
      </c>
    </row>
    <row r="88" spans="1:19" x14ac:dyDescent="0.3">
      <c r="A88" s="35">
        <v>87</v>
      </c>
      <c r="B88" s="61">
        <v>1087</v>
      </c>
      <c r="C88" s="61" t="str">
        <f>IFERROR(VLOOKUP(B88,'Eingabe Zweckbestimmungen'!J:J,1,FALSE),"")</f>
        <v/>
      </c>
      <c r="D88" s="61" t="str">
        <f>IFERROR(VLOOKUP(B88,'Eingabe Zweckbestimmungen'!J:K,2,FALSE),"")</f>
        <v/>
      </c>
      <c r="E88" s="96" t="s">
        <v>3</v>
      </c>
      <c r="I88" s="35" t="str">
        <f>IFERROR(IF(Pflichtkollekte[[#This Row],[Pflichtkollekten]]="","",Pflichtkollekte[[#This Row],[Pflichtkollekten]]),"")</f>
        <v/>
      </c>
      <c r="J88" s="35" t="str">
        <f>IFERROR(IF(#REF!="","",#REF!),"")</f>
        <v/>
      </c>
      <c r="K88" s="35" t="str">
        <f>IFERROR(IF(#REF!="","",#REF!),"")</f>
        <v/>
      </c>
      <c r="N88" s="35">
        <f t="shared" si="2"/>
        <v>0</v>
      </c>
      <c r="O88" s="35" t="str">
        <f>IFERROR(CONCATENATE(U$1,Zweckbestimmung[[#This Row],[Zweckbestimmung]]),"")</f>
        <v/>
      </c>
      <c r="P88" s="35">
        <f>IF(O88="",0,SUMIFS(Kollektenübersicht!$H:$H,Kollektenübersicht!$G:$G,O88)+SUMIFS(Kollektenübersicht!$J:$J,Kollektenübersicht!$G:$G,O88)+SUMIFS(Anfangsbestände!F:F,Anfangsbestände!E:E,O88))</f>
        <v>0</v>
      </c>
      <c r="Q88" s="35">
        <f t="shared" si="3"/>
        <v>0</v>
      </c>
      <c r="R88" s="35" t="str">
        <f>IFERROR(CONCATENATE(U$2,Zweckbestimmung[[#This Row],[Zweckbestimmung]]),"")</f>
        <v/>
      </c>
      <c r="S88" s="35">
        <f>IF(R88="",0,SUMIFS(Kollektenübersicht!$H:$H,Kollektenübersicht!$G:$G,R88)+SUMIFS(Kollektenübersicht!$J:$J,Kollektenübersicht!$G:$G,R88)+SUMIFS(Anfangsbestände!F:F,Anfangsbestände!E:E,R88))</f>
        <v>0</v>
      </c>
    </row>
    <row r="89" spans="1:19" x14ac:dyDescent="0.3">
      <c r="A89" s="35">
        <v>88</v>
      </c>
      <c r="B89" s="61">
        <v>1088</v>
      </c>
      <c r="C89" s="61" t="str">
        <f>IFERROR(VLOOKUP(B89,'Eingabe Zweckbestimmungen'!J:J,1,FALSE),"")</f>
        <v/>
      </c>
      <c r="D89" s="61" t="str">
        <f>IFERROR(VLOOKUP(B89,'Eingabe Zweckbestimmungen'!J:K,2,FALSE),"")</f>
        <v/>
      </c>
      <c r="E89" s="96" t="s">
        <v>3</v>
      </c>
      <c r="I89" s="35" t="str">
        <f>IFERROR(IF(Pflichtkollekte[[#This Row],[Pflichtkollekten]]="","",Pflichtkollekte[[#This Row],[Pflichtkollekten]]),"")</f>
        <v/>
      </c>
      <c r="J89" s="35" t="str">
        <f>IFERROR(IF(#REF!="","",#REF!),"")</f>
        <v/>
      </c>
      <c r="K89" s="35" t="str">
        <f>IFERROR(IF(#REF!="","",#REF!),"")</f>
        <v/>
      </c>
      <c r="N89" s="35">
        <f t="shared" si="2"/>
        <v>0</v>
      </c>
      <c r="O89" s="35" t="str">
        <f>IFERROR(CONCATENATE(U$1,Zweckbestimmung[[#This Row],[Zweckbestimmung]]),"")</f>
        <v/>
      </c>
      <c r="P89" s="35">
        <f>IF(O89="",0,SUMIFS(Kollektenübersicht!$H:$H,Kollektenübersicht!$G:$G,O89)+SUMIFS(Kollektenübersicht!$J:$J,Kollektenübersicht!$G:$G,O89)+SUMIFS(Anfangsbestände!F:F,Anfangsbestände!E:E,O89))</f>
        <v>0</v>
      </c>
      <c r="Q89" s="35">
        <f t="shared" si="3"/>
        <v>0</v>
      </c>
      <c r="R89" s="35" t="str">
        <f>IFERROR(CONCATENATE(U$2,Zweckbestimmung[[#This Row],[Zweckbestimmung]]),"")</f>
        <v/>
      </c>
      <c r="S89" s="35">
        <f>IF(R89="",0,SUMIFS(Kollektenübersicht!$H:$H,Kollektenübersicht!$G:$G,R89)+SUMIFS(Kollektenübersicht!$J:$J,Kollektenübersicht!$G:$G,R89)+SUMIFS(Anfangsbestände!F:F,Anfangsbestände!E:E,R89))</f>
        <v>0</v>
      </c>
    </row>
    <row r="90" spans="1:19" x14ac:dyDescent="0.3">
      <c r="A90" s="35">
        <v>89</v>
      </c>
      <c r="B90" s="61">
        <v>1089</v>
      </c>
      <c r="C90" s="61" t="str">
        <f>IFERROR(VLOOKUP(B90,'Eingabe Zweckbestimmungen'!J:J,1,FALSE),"")</f>
        <v/>
      </c>
      <c r="D90" s="61" t="str">
        <f>IFERROR(VLOOKUP(B90,'Eingabe Zweckbestimmungen'!J:K,2,FALSE),"")</f>
        <v/>
      </c>
      <c r="E90" s="96" t="s">
        <v>3</v>
      </c>
      <c r="I90" s="35" t="str">
        <f>IFERROR(IF(Pflichtkollekte[[#This Row],[Pflichtkollekten]]="","",Pflichtkollekte[[#This Row],[Pflichtkollekten]]),"")</f>
        <v/>
      </c>
      <c r="J90" s="35" t="str">
        <f>IFERROR(IF(#REF!="","",#REF!),"")</f>
        <v/>
      </c>
      <c r="K90" s="35" t="str">
        <f>IFERROR(IF(#REF!="","",#REF!),"")</f>
        <v/>
      </c>
      <c r="N90" s="35">
        <f t="shared" si="2"/>
        <v>0</v>
      </c>
      <c r="O90" s="35" t="str">
        <f>IFERROR(CONCATENATE(U$1,Zweckbestimmung[[#This Row],[Zweckbestimmung]]),"")</f>
        <v/>
      </c>
      <c r="P90" s="35">
        <f>IF(O90="",0,SUMIFS(Kollektenübersicht!$H:$H,Kollektenübersicht!$G:$G,O90)+SUMIFS(Kollektenübersicht!$J:$J,Kollektenübersicht!$G:$G,O90)+SUMIFS(Anfangsbestände!F:F,Anfangsbestände!E:E,O90))</f>
        <v>0</v>
      </c>
      <c r="Q90" s="35">
        <f t="shared" si="3"/>
        <v>0</v>
      </c>
      <c r="R90" s="35" t="str">
        <f>IFERROR(CONCATENATE(U$2,Zweckbestimmung[[#This Row],[Zweckbestimmung]]),"")</f>
        <v/>
      </c>
      <c r="S90" s="35">
        <f>IF(R90="",0,SUMIFS(Kollektenübersicht!$H:$H,Kollektenübersicht!$G:$G,R90)+SUMIFS(Kollektenübersicht!$J:$J,Kollektenübersicht!$G:$G,R90)+SUMIFS(Anfangsbestände!F:F,Anfangsbestände!E:E,R90))</f>
        <v>0</v>
      </c>
    </row>
    <row r="91" spans="1:19" x14ac:dyDescent="0.3">
      <c r="A91" s="35">
        <v>90</v>
      </c>
      <c r="B91" s="61">
        <v>1090</v>
      </c>
      <c r="C91" s="61" t="str">
        <f>IFERROR(VLOOKUP(B91,'Eingabe Zweckbestimmungen'!J:J,1,FALSE),"")</f>
        <v/>
      </c>
      <c r="D91" s="61" t="str">
        <f>IFERROR(VLOOKUP(B91,'Eingabe Zweckbestimmungen'!J:K,2,FALSE),"")</f>
        <v/>
      </c>
      <c r="E91" s="96" t="s">
        <v>3</v>
      </c>
      <c r="I91" s="35" t="str">
        <f>IFERROR(IF(Pflichtkollekte[[#This Row],[Pflichtkollekten]]="","",Pflichtkollekte[[#This Row],[Pflichtkollekten]]),"")</f>
        <v/>
      </c>
      <c r="J91" s="35" t="str">
        <f>IFERROR(IF(#REF!="","",#REF!),"")</f>
        <v/>
      </c>
      <c r="K91" s="35" t="str">
        <f>IFERROR(IF(#REF!="","",#REF!),"")</f>
        <v/>
      </c>
      <c r="N91" s="35">
        <f t="shared" si="2"/>
        <v>0</v>
      </c>
      <c r="O91" s="35" t="str">
        <f>IFERROR(CONCATENATE(U$1,Zweckbestimmung[[#This Row],[Zweckbestimmung]]),"")</f>
        <v/>
      </c>
      <c r="P91" s="35">
        <f>IF(O91="",0,SUMIFS(Kollektenübersicht!$H:$H,Kollektenübersicht!$G:$G,O91)+SUMIFS(Kollektenübersicht!$J:$J,Kollektenübersicht!$G:$G,O91)+SUMIFS(Anfangsbestände!F:F,Anfangsbestände!E:E,O91))</f>
        <v>0</v>
      </c>
      <c r="Q91" s="35">
        <f t="shared" si="3"/>
        <v>0</v>
      </c>
      <c r="R91" s="35" t="str">
        <f>IFERROR(CONCATENATE(U$2,Zweckbestimmung[[#This Row],[Zweckbestimmung]]),"")</f>
        <v/>
      </c>
      <c r="S91" s="35">
        <f>IF(R91="",0,SUMIFS(Kollektenübersicht!$H:$H,Kollektenübersicht!$G:$G,R91)+SUMIFS(Kollektenübersicht!$J:$J,Kollektenübersicht!$G:$G,R91)+SUMIFS(Anfangsbestände!F:F,Anfangsbestände!E:E,R91))</f>
        <v>0</v>
      </c>
    </row>
    <row r="92" spans="1:19" x14ac:dyDescent="0.3">
      <c r="A92" s="35">
        <v>91</v>
      </c>
      <c r="B92" s="61">
        <v>1091</v>
      </c>
      <c r="C92" s="61" t="str">
        <f>IFERROR(VLOOKUP(B92,'Eingabe Zweckbestimmungen'!J:J,1,FALSE),"")</f>
        <v/>
      </c>
      <c r="D92" s="61" t="str">
        <f>IFERROR(VLOOKUP(B92,'Eingabe Zweckbestimmungen'!J:K,2,FALSE),"")</f>
        <v/>
      </c>
      <c r="E92" s="96" t="s">
        <v>3</v>
      </c>
      <c r="I92" s="35" t="str">
        <f>IFERROR(IF(Pflichtkollekte[[#This Row],[Pflichtkollekten]]="","",Pflichtkollekte[[#This Row],[Pflichtkollekten]]),"")</f>
        <v/>
      </c>
      <c r="J92" s="35" t="str">
        <f>IFERROR(IF(#REF!="","",#REF!),"")</f>
        <v/>
      </c>
      <c r="K92" s="35" t="str">
        <f>IFERROR(IF(#REF!="","",#REF!),"")</f>
        <v/>
      </c>
      <c r="N92" s="35">
        <f t="shared" si="2"/>
        <v>0</v>
      </c>
      <c r="O92" s="35" t="str">
        <f>IFERROR(CONCATENATE(U$1,Zweckbestimmung[[#This Row],[Zweckbestimmung]]),"")</f>
        <v/>
      </c>
      <c r="P92" s="35">
        <f>IF(O92="",0,SUMIFS(Kollektenübersicht!$H:$H,Kollektenübersicht!$G:$G,O92)+SUMIFS(Kollektenübersicht!$J:$J,Kollektenübersicht!$G:$G,O92)+SUMIFS(Anfangsbestände!F:F,Anfangsbestände!E:E,O92))</f>
        <v>0</v>
      </c>
      <c r="Q92" s="35">
        <f t="shared" si="3"/>
        <v>0</v>
      </c>
      <c r="R92" s="35" t="str">
        <f>IFERROR(CONCATENATE(U$2,Zweckbestimmung[[#This Row],[Zweckbestimmung]]),"")</f>
        <v/>
      </c>
      <c r="S92" s="35">
        <f>IF(R92="",0,SUMIFS(Kollektenübersicht!$H:$H,Kollektenübersicht!$G:$G,R92)+SUMIFS(Kollektenübersicht!$J:$J,Kollektenübersicht!$G:$G,R92)+SUMIFS(Anfangsbestände!F:F,Anfangsbestände!E:E,R92))</f>
        <v>0</v>
      </c>
    </row>
    <row r="93" spans="1:19" x14ac:dyDescent="0.3">
      <c r="A93" s="35">
        <v>92</v>
      </c>
      <c r="B93" s="61">
        <v>1092</v>
      </c>
      <c r="C93" s="61" t="str">
        <f>IFERROR(VLOOKUP(B93,'Eingabe Zweckbestimmungen'!J:J,1,FALSE),"")</f>
        <v/>
      </c>
      <c r="D93" s="61" t="str">
        <f>IFERROR(VLOOKUP(B93,'Eingabe Zweckbestimmungen'!J:K,2,FALSE),"")</f>
        <v/>
      </c>
      <c r="E93" s="96" t="s">
        <v>3</v>
      </c>
      <c r="I93" s="35" t="str">
        <f>IFERROR(IF(Pflichtkollekte[[#This Row],[Pflichtkollekten]]="","",Pflichtkollekte[[#This Row],[Pflichtkollekten]]),"")</f>
        <v/>
      </c>
      <c r="J93" s="35" t="str">
        <f>IFERROR(IF(#REF!="","",#REF!),"")</f>
        <v/>
      </c>
      <c r="K93" s="35" t="str">
        <f>IFERROR(IF(#REF!="","",#REF!),"")</f>
        <v/>
      </c>
      <c r="N93" s="35">
        <f t="shared" si="2"/>
        <v>0</v>
      </c>
      <c r="O93" s="35" t="str">
        <f>IFERROR(CONCATENATE(U$1,Zweckbestimmung[[#This Row],[Zweckbestimmung]]),"")</f>
        <v/>
      </c>
      <c r="P93" s="35">
        <f>IF(O93="",0,SUMIFS(Kollektenübersicht!$H:$H,Kollektenübersicht!$G:$G,O93)+SUMIFS(Kollektenübersicht!$J:$J,Kollektenübersicht!$G:$G,O93)+SUMIFS(Anfangsbestände!F:F,Anfangsbestände!E:E,O93))</f>
        <v>0</v>
      </c>
      <c r="Q93" s="35">
        <f t="shared" si="3"/>
        <v>0</v>
      </c>
      <c r="R93" s="35" t="str">
        <f>IFERROR(CONCATENATE(U$2,Zweckbestimmung[[#This Row],[Zweckbestimmung]]),"")</f>
        <v/>
      </c>
      <c r="S93" s="35">
        <f>IF(R93="",0,SUMIFS(Kollektenübersicht!$H:$H,Kollektenübersicht!$G:$G,R93)+SUMIFS(Kollektenübersicht!$J:$J,Kollektenübersicht!$G:$G,R93)+SUMIFS(Anfangsbestände!F:F,Anfangsbestände!E:E,R93))</f>
        <v>0</v>
      </c>
    </row>
    <row r="94" spans="1:19" x14ac:dyDescent="0.3">
      <c r="A94" s="35">
        <v>93</v>
      </c>
      <c r="B94" s="61">
        <v>1093</v>
      </c>
      <c r="C94" s="61" t="str">
        <f>IFERROR(VLOOKUP(B94,'Eingabe Zweckbestimmungen'!J:J,1,FALSE),"")</f>
        <v/>
      </c>
      <c r="D94" s="61" t="str">
        <f>IFERROR(VLOOKUP(B94,'Eingabe Zweckbestimmungen'!J:K,2,FALSE),"")</f>
        <v/>
      </c>
      <c r="E94" s="96" t="s">
        <v>3</v>
      </c>
      <c r="I94" s="35" t="str">
        <f>IFERROR(IF(Pflichtkollekte[[#This Row],[Pflichtkollekten]]="","",Pflichtkollekte[[#This Row],[Pflichtkollekten]]),"")</f>
        <v/>
      </c>
      <c r="J94" s="35" t="str">
        <f>IFERROR(IF(#REF!="","",#REF!),"")</f>
        <v/>
      </c>
      <c r="K94" s="35" t="str">
        <f>IFERROR(IF(#REF!="","",#REF!),"")</f>
        <v/>
      </c>
      <c r="N94" s="35">
        <f t="shared" si="2"/>
        <v>0</v>
      </c>
      <c r="O94" s="35" t="str">
        <f>IFERROR(CONCATENATE(U$1,Zweckbestimmung[[#This Row],[Zweckbestimmung]]),"")</f>
        <v/>
      </c>
      <c r="P94" s="35">
        <f>IF(O94="",0,SUMIFS(Kollektenübersicht!$H:$H,Kollektenübersicht!$G:$G,O94)+SUMIFS(Kollektenübersicht!$J:$J,Kollektenübersicht!$G:$G,O94)+SUMIFS(Anfangsbestände!F:F,Anfangsbestände!E:E,O94))</f>
        <v>0</v>
      </c>
      <c r="Q94" s="35">
        <f t="shared" si="3"/>
        <v>0</v>
      </c>
      <c r="R94" s="35" t="str">
        <f>IFERROR(CONCATENATE(U$2,Zweckbestimmung[[#This Row],[Zweckbestimmung]]),"")</f>
        <v/>
      </c>
      <c r="S94" s="35">
        <f>IF(R94="",0,SUMIFS(Kollektenübersicht!$H:$H,Kollektenübersicht!$G:$G,R94)+SUMIFS(Kollektenübersicht!$J:$J,Kollektenübersicht!$G:$G,R94)+SUMIFS(Anfangsbestände!F:F,Anfangsbestände!E:E,R94))</f>
        <v>0</v>
      </c>
    </row>
    <row r="95" spans="1:19" x14ac:dyDescent="0.3">
      <c r="A95" s="35">
        <v>94</v>
      </c>
      <c r="B95" s="61">
        <v>1094</v>
      </c>
      <c r="C95" s="61" t="str">
        <f>IFERROR(VLOOKUP(B95,'Eingabe Zweckbestimmungen'!J:J,1,FALSE),"")</f>
        <v/>
      </c>
      <c r="D95" s="61" t="str">
        <f>IFERROR(VLOOKUP(B95,'Eingabe Zweckbestimmungen'!J:K,2,FALSE),"")</f>
        <v/>
      </c>
      <c r="E95" s="96" t="s">
        <v>3</v>
      </c>
      <c r="I95" s="35" t="str">
        <f>IFERROR(IF(Pflichtkollekte[[#This Row],[Pflichtkollekten]]="","",Pflichtkollekte[[#This Row],[Pflichtkollekten]]),"")</f>
        <v/>
      </c>
      <c r="J95" s="35" t="str">
        <f>IFERROR(IF(#REF!="","",#REF!),"")</f>
        <v/>
      </c>
      <c r="K95" s="35" t="str">
        <f>IFERROR(IF(#REF!="","",#REF!),"")</f>
        <v/>
      </c>
      <c r="N95" s="35">
        <f t="shared" si="2"/>
        <v>0</v>
      </c>
      <c r="O95" s="35" t="str">
        <f>IFERROR(CONCATENATE(U$1,Zweckbestimmung[[#This Row],[Zweckbestimmung]]),"")</f>
        <v/>
      </c>
      <c r="P95" s="35">
        <f>IF(O95="",0,SUMIFS(Kollektenübersicht!$H:$H,Kollektenübersicht!$G:$G,O95)+SUMIFS(Kollektenübersicht!$J:$J,Kollektenübersicht!$G:$G,O95)+SUMIFS(Anfangsbestände!F:F,Anfangsbestände!E:E,O95))</f>
        <v>0</v>
      </c>
      <c r="Q95" s="35">
        <f t="shared" si="3"/>
        <v>0</v>
      </c>
      <c r="R95" s="35" t="str">
        <f>IFERROR(CONCATENATE(U$2,Zweckbestimmung[[#This Row],[Zweckbestimmung]]),"")</f>
        <v/>
      </c>
      <c r="S95" s="35">
        <f>IF(R95="",0,SUMIFS(Kollektenübersicht!$H:$H,Kollektenübersicht!$G:$G,R95)+SUMIFS(Kollektenübersicht!$J:$J,Kollektenübersicht!$G:$G,R95)+SUMIFS(Anfangsbestände!F:F,Anfangsbestände!E:E,R95))</f>
        <v>0</v>
      </c>
    </row>
    <row r="96" spans="1:19" x14ac:dyDescent="0.3">
      <c r="A96" s="35">
        <v>95</v>
      </c>
      <c r="B96" s="61">
        <v>1095</v>
      </c>
      <c r="C96" s="61" t="str">
        <f>IFERROR(VLOOKUP(B96,'Eingabe Zweckbestimmungen'!J:J,1,FALSE),"")</f>
        <v/>
      </c>
      <c r="D96" s="61" t="str">
        <f>IFERROR(VLOOKUP(B96,'Eingabe Zweckbestimmungen'!J:K,2,FALSE),"")</f>
        <v/>
      </c>
      <c r="E96" s="96" t="s">
        <v>3</v>
      </c>
      <c r="I96" s="35" t="str">
        <f>IFERROR(IF(Pflichtkollekte[[#This Row],[Pflichtkollekten]]="","",Pflichtkollekte[[#This Row],[Pflichtkollekten]]),"")</f>
        <v/>
      </c>
      <c r="J96" s="35" t="str">
        <f>IFERROR(IF(#REF!="","",#REF!),"")</f>
        <v/>
      </c>
      <c r="K96" s="35" t="str">
        <f>IFERROR(IF(#REF!="","",#REF!),"")</f>
        <v/>
      </c>
      <c r="N96" s="35">
        <f t="shared" si="2"/>
        <v>0</v>
      </c>
      <c r="O96" s="35" t="str">
        <f>IFERROR(CONCATENATE(U$1,Zweckbestimmung[[#This Row],[Zweckbestimmung]]),"")</f>
        <v/>
      </c>
      <c r="P96" s="35">
        <f>IF(O96="",0,SUMIFS(Kollektenübersicht!$H:$H,Kollektenübersicht!$G:$G,O96)+SUMIFS(Kollektenübersicht!$J:$J,Kollektenübersicht!$G:$G,O96)+SUMIFS(Anfangsbestände!F:F,Anfangsbestände!E:E,O96))</f>
        <v>0</v>
      </c>
      <c r="Q96" s="35">
        <f t="shared" si="3"/>
        <v>0</v>
      </c>
      <c r="R96" s="35" t="str">
        <f>IFERROR(CONCATENATE(U$2,Zweckbestimmung[[#This Row],[Zweckbestimmung]]),"")</f>
        <v/>
      </c>
      <c r="S96" s="35">
        <f>IF(R96="",0,SUMIFS(Kollektenübersicht!$H:$H,Kollektenübersicht!$G:$G,R96)+SUMIFS(Kollektenübersicht!$J:$J,Kollektenübersicht!$G:$G,R96)+SUMIFS(Anfangsbestände!F:F,Anfangsbestände!E:E,R96))</f>
        <v>0</v>
      </c>
    </row>
    <row r="97" spans="1:19" x14ac:dyDescent="0.3">
      <c r="A97" s="35">
        <v>96</v>
      </c>
      <c r="B97" s="61">
        <v>1096</v>
      </c>
      <c r="C97" s="61" t="str">
        <f>IFERROR(VLOOKUP(B97,'Eingabe Zweckbestimmungen'!J:J,1,FALSE),"")</f>
        <v/>
      </c>
      <c r="D97" s="61" t="str">
        <f>IFERROR(VLOOKUP(B97,'Eingabe Zweckbestimmungen'!J:K,2,FALSE),"")</f>
        <v/>
      </c>
      <c r="E97" s="96" t="s">
        <v>3</v>
      </c>
      <c r="I97" s="35" t="str">
        <f>IFERROR(IF(Pflichtkollekte[[#This Row],[Pflichtkollekten]]="","",Pflichtkollekte[[#This Row],[Pflichtkollekten]]),"")</f>
        <v/>
      </c>
      <c r="J97" s="35" t="str">
        <f>IFERROR(IF(#REF!="","",#REF!),"")</f>
        <v/>
      </c>
      <c r="K97" s="35" t="str">
        <f>IFERROR(IF(#REF!="","",#REF!),"")</f>
        <v/>
      </c>
      <c r="N97" s="35">
        <f t="shared" si="2"/>
        <v>0</v>
      </c>
      <c r="O97" s="35" t="str">
        <f>IFERROR(CONCATENATE(U$1,Zweckbestimmung[[#This Row],[Zweckbestimmung]]),"")</f>
        <v/>
      </c>
      <c r="P97" s="35">
        <f>IF(O97="",0,SUMIFS(Kollektenübersicht!$H:$H,Kollektenübersicht!$G:$G,O97)+SUMIFS(Kollektenübersicht!$J:$J,Kollektenübersicht!$G:$G,O97)+SUMIFS(Anfangsbestände!F:F,Anfangsbestände!E:E,O97))</f>
        <v>0</v>
      </c>
      <c r="Q97" s="35">
        <f t="shared" si="3"/>
        <v>0</v>
      </c>
      <c r="R97" s="35" t="str">
        <f>IFERROR(CONCATENATE(U$2,Zweckbestimmung[[#This Row],[Zweckbestimmung]]),"")</f>
        <v/>
      </c>
      <c r="S97" s="35">
        <f>IF(R97="",0,SUMIFS(Kollektenübersicht!$H:$H,Kollektenübersicht!$G:$G,R97)+SUMIFS(Kollektenübersicht!$J:$J,Kollektenübersicht!$G:$G,R97)+SUMIFS(Anfangsbestände!F:F,Anfangsbestände!E:E,R97))</f>
        <v>0</v>
      </c>
    </row>
    <row r="98" spans="1:19" x14ac:dyDescent="0.3">
      <c r="A98" s="35">
        <v>97</v>
      </c>
      <c r="B98" s="61">
        <v>1097</v>
      </c>
      <c r="C98" s="61" t="str">
        <f>IFERROR(VLOOKUP(B98,'Eingabe Zweckbestimmungen'!J:J,1,FALSE),"")</f>
        <v/>
      </c>
      <c r="D98" s="61" t="str">
        <f>IFERROR(VLOOKUP(B98,'Eingabe Zweckbestimmungen'!J:K,2,FALSE),"")</f>
        <v/>
      </c>
      <c r="E98" s="96" t="s">
        <v>3</v>
      </c>
      <c r="I98" s="35" t="str">
        <f>IFERROR(IF(Pflichtkollekte[[#This Row],[Pflichtkollekten]]="","",Pflichtkollekte[[#This Row],[Pflichtkollekten]]),"")</f>
        <v/>
      </c>
      <c r="J98" s="35" t="str">
        <f>IFERROR(IF(#REF!="","",#REF!),"")</f>
        <v/>
      </c>
      <c r="K98" s="35" t="str">
        <f>IFERROR(IF(#REF!="","",#REF!),"")</f>
        <v/>
      </c>
      <c r="N98" s="35">
        <f t="shared" si="2"/>
        <v>0</v>
      </c>
      <c r="O98" s="35" t="str">
        <f>IFERROR(CONCATENATE(U$1,Zweckbestimmung[[#This Row],[Zweckbestimmung]]),"")</f>
        <v/>
      </c>
      <c r="P98" s="35">
        <f>IF(O98="",0,SUMIFS(Kollektenübersicht!$H:$H,Kollektenübersicht!$G:$G,O98)+SUMIFS(Kollektenübersicht!$J:$J,Kollektenübersicht!$G:$G,O98)+SUMIFS(Anfangsbestände!F:F,Anfangsbestände!E:E,O98))</f>
        <v>0</v>
      </c>
      <c r="Q98" s="35">
        <f t="shared" si="3"/>
        <v>0</v>
      </c>
      <c r="R98" s="35" t="str">
        <f>IFERROR(CONCATENATE(U$2,Zweckbestimmung[[#This Row],[Zweckbestimmung]]),"")</f>
        <v/>
      </c>
      <c r="S98" s="35">
        <f>IF(R98="",0,SUMIFS(Kollektenübersicht!$H:$H,Kollektenübersicht!$G:$G,R98)+SUMIFS(Kollektenübersicht!$J:$J,Kollektenübersicht!$G:$G,R98)+SUMIFS(Anfangsbestände!F:F,Anfangsbestände!E:E,R98))</f>
        <v>0</v>
      </c>
    </row>
    <row r="99" spans="1:19" x14ac:dyDescent="0.3">
      <c r="A99" s="35">
        <v>98</v>
      </c>
      <c r="B99" s="61">
        <v>1098</v>
      </c>
      <c r="C99" s="61" t="str">
        <f>IFERROR(VLOOKUP(B99,'Eingabe Zweckbestimmungen'!J:J,1,FALSE),"")</f>
        <v/>
      </c>
      <c r="D99" s="61" t="str">
        <f>IFERROR(VLOOKUP(B99,'Eingabe Zweckbestimmungen'!J:K,2,FALSE),"")</f>
        <v/>
      </c>
      <c r="E99" s="96" t="s">
        <v>3</v>
      </c>
      <c r="I99" s="35" t="str">
        <f>IFERROR(IF(Pflichtkollekte[[#This Row],[Pflichtkollekten]]="","",Pflichtkollekte[[#This Row],[Pflichtkollekten]]),"")</f>
        <v/>
      </c>
      <c r="J99" s="35" t="str">
        <f>IFERROR(IF(#REF!="","",#REF!),"")</f>
        <v/>
      </c>
      <c r="K99" s="35" t="str">
        <f>IFERROR(IF(#REF!="","",#REF!),"")</f>
        <v/>
      </c>
      <c r="N99" s="35">
        <f t="shared" si="2"/>
        <v>0</v>
      </c>
      <c r="O99" s="35" t="str">
        <f>IFERROR(CONCATENATE(U$1,Zweckbestimmung[[#This Row],[Zweckbestimmung]]),"")</f>
        <v/>
      </c>
      <c r="P99" s="35">
        <f>IF(O99="",0,SUMIFS(Kollektenübersicht!$H:$H,Kollektenübersicht!$G:$G,O99)+SUMIFS(Kollektenübersicht!$J:$J,Kollektenübersicht!$G:$G,O99)+SUMIFS(Anfangsbestände!F:F,Anfangsbestände!E:E,O99))</f>
        <v>0</v>
      </c>
      <c r="Q99" s="35">
        <f t="shared" si="3"/>
        <v>0</v>
      </c>
      <c r="R99" s="35" t="str">
        <f>IFERROR(CONCATENATE(U$2,Zweckbestimmung[[#This Row],[Zweckbestimmung]]),"")</f>
        <v/>
      </c>
      <c r="S99" s="35">
        <f>IF(R99="",0,SUMIFS(Kollektenübersicht!$H:$H,Kollektenübersicht!$G:$G,R99)+SUMIFS(Kollektenübersicht!$J:$J,Kollektenübersicht!$G:$G,R99)+SUMIFS(Anfangsbestände!F:F,Anfangsbestände!E:E,R99))</f>
        <v>0</v>
      </c>
    </row>
    <row r="100" spans="1:19" x14ac:dyDescent="0.3">
      <c r="A100" s="35">
        <v>99</v>
      </c>
      <c r="B100" s="61">
        <v>1099</v>
      </c>
      <c r="C100" s="61" t="str">
        <f>IFERROR(VLOOKUP(B100,'Eingabe Zweckbestimmungen'!J:J,1,FALSE),"")</f>
        <v/>
      </c>
      <c r="D100" s="61" t="str">
        <f>IFERROR(VLOOKUP(B100,'Eingabe Zweckbestimmungen'!J:K,2,FALSE),"")</f>
        <v/>
      </c>
      <c r="E100" s="96" t="s">
        <v>3</v>
      </c>
      <c r="I100" s="35" t="str">
        <f>IFERROR(IF(Pflichtkollekte[[#This Row],[Pflichtkollekten]]="","",Pflichtkollekte[[#This Row],[Pflichtkollekten]]),"")</f>
        <v/>
      </c>
      <c r="J100" s="35" t="str">
        <f>IFERROR(IF(#REF!="","",#REF!),"")</f>
        <v/>
      </c>
      <c r="K100" s="35" t="str">
        <f>IFERROR(IF(#REF!="","",#REF!),"")</f>
        <v/>
      </c>
      <c r="N100" s="35">
        <f t="shared" si="2"/>
        <v>0</v>
      </c>
      <c r="O100" s="35" t="str">
        <f>IFERROR(CONCATENATE(U$1,Zweckbestimmung[[#This Row],[Zweckbestimmung]]),"")</f>
        <v/>
      </c>
      <c r="P100" s="35">
        <f>IF(O100="",0,SUMIFS(Kollektenübersicht!$H:$H,Kollektenübersicht!$G:$G,O100)+SUMIFS(Kollektenübersicht!$J:$J,Kollektenübersicht!$G:$G,O100)+SUMIFS(Anfangsbestände!F:F,Anfangsbestände!E:E,O100))</f>
        <v>0</v>
      </c>
      <c r="Q100" s="35">
        <f t="shared" si="3"/>
        <v>0</v>
      </c>
      <c r="R100" s="35" t="str">
        <f>IFERROR(CONCATENATE(U$2,Zweckbestimmung[[#This Row],[Zweckbestimmung]]),"")</f>
        <v/>
      </c>
      <c r="S100" s="35">
        <f>IF(R100="",0,SUMIFS(Kollektenübersicht!$H:$H,Kollektenübersicht!$G:$G,R100)+SUMIFS(Kollektenübersicht!$J:$J,Kollektenübersicht!$G:$G,R100)+SUMIFS(Anfangsbestände!F:F,Anfangsbestände!E:E,R100))</f>
        <v>0</v>
      </c>
    </row>
    <row r="101" spans="1:19" x14ac:dyDescent="0.3">
      <c r="A101" s="35">
        <v>100</v>
      </c>
      <c r="B101" s="61">
        <v>1100</v>
      </c>
      <c r="C101" s="61" t="str">
        <f>IFERROR(VLOOKUP(B101,'Eingabe Zweckbestimmungen'!J:J,1,FALSE),"")</f>
        <v/>
      </c>
      <c r="D101" s="61" t="str">
        <f>IFERROR(VLOOKUP(B101,'Eingabe Zweckbestimmungen'!J:K,2,FALSE),"")</f>
        <v/>
      </c>
      <c r="E101" s="96" t="s">
        <v>3</v>
      </c>
      <c r="I101" s="35" t="str">
        <f>IFERROR(IF(Pflichtkollekte[[#This Row],[Pflichtkollekten]]="","",Pflichtkollekte[[#This Row],[Pflichtkollekten]]),"")</f>
        <v/>
      </c>
      <c r="J101" s="35" t="str">
        <f>IFERROR(IF(#REF!="","",#REF!),"")</f>
        <v/>
      </c>
      <c r="K101" s="35" t="str">
        <f>IFERROR(IF(#REF!="","",#REF!),"")</f>
        <v/>
      </c>
      <c r="N101" s="35">
        <f t="shared" si="2"/>
        <v>0</v>
      </c>
      <c r="O101" s="35" t="str">
        <f>IFERROR(CONCATENATE(U$1,Zweckbestimmung[[#This Row],[Zweckbestimmung]]),"")</f>
        <v/>
      </c>
      <c r="P101" s="35">
        <f>IF(O101="",0,SUMIFS(Kollektenübersicht!$H:$H,Kollektenübersicht!$G:$G,O101)+SUMIFS(Kollektenübersicht!$J:$J,Kollektenübersicht!$G:$G,O101)+SUMIFS(Anfangsbestände!F:F,Anfangsbestände!E:E,O101))</f>
        <v>0</v>
      </c>
      <c r="Q101" s="35">
        <f t="shared" si="3"/>
        <v>0</v>
      </c>
      <c r="R101" s="35" t="str">
        <f>IFERROR(CONCATENATE(U$2,Zweckbestimmung[[#This Row],[Zweckbestimmung]]),"")</f>
        <v/>
      </c>
      <c r="S101" s="35">
        <f>IF(R101="",0,SUMIFS(Kollektenübersicht!$H:$H,Kollektenübersicht!$G:$G,R101)+SUMIFS(Kollektenübersicht!$J:$J,Kollektenübersicht!$G:$G,R101)+SUMIFS(Anfangsbestände!F:F,Anfangsbestände!E:E,R101))</f>
        <v>0</v>
      </c>
    </row>
    <row r="102" spans="1:19" x14ac:dyDescent="0.3">
      <c r="A102" s="35">
        <v>101</v>
      </c>
      <c r="B102" s="61">
        <v>1101</v>
      </c>
      <c r="C102" s="61" t="str">
        <f>IFERROR(VLOOKUP(B102,'Eingabe Zweckbestimmungen'!J:J,1,FALSE),"")</f>
        <v/>
      </c>
      <c r="D102" s="61" t="str">
        <f>IFERROR(VLOOKUP(B102,'Eingabe Zweckbestimmungen'!J:K,2,FALSE),"")</f>
        <v/>
      </c>
      <c r="E102" s="96" t="s">
        <v>3</v>
      </c>
      <c r="I102" s="35" t="str">
        <f>IFERROR(IF(Pflichtkollekte[[#This Row],[Pflichtkollekten]]="","",Pflichtkollekte[[#This Row],[Pflichtkollekten]]),"")</f>
        <v/>
      </c>
      <c r="J102" s="35" t="str">
        <f>IFERROR(IF(#REF!="","",#REF!),"")</f>
        <v/>
      </c>
      <c r="K102" s="35" t="str">
        <f>IFERROR(IF(#REF!="","",#REF!),"")</f>
        <v/>
      </c>
      <c r="N102" s="35">
        <f t="shared" si="2"/>
        <v>0</v>
      </c>
      <c r="O102" s="35" t="str">
        <f>IFERROR(CONCATENATE(U$1,Zweckbestimmung[[#This Row],[Zweckbestimmung]]),"")</f>
        <v/>
      </c>
      <c r="P102" s="35">
        <f>IF(O102="",0,SUMIFS(Kollektenübersicht!$H:$H,Kollektenübersicht!$G:$G,O102)+SUMIFS(Kollektenübersicht!$J:$J,Kollektenübersicht!$G:$G,O102)+SUMIFS(Anfangsbestände!F:F,Anfangsbestände!E:E,O102))</f>
        <v>0</v>
      </c>
      <c r="Q102" s="35">
        <f t="shared" si="3"/>
        <v>0</v>
      </c>
      <c r="R102" s="35" t="str">
        <f>IFERROR(CONCATENATE(U$2,Zweckbestimmung[[#This Row],[Zweckbestimmung]]),"")</f>
        <v/>
      </c>
      <c r="S102" s="35">
        <f>IF(R102="",0,SUMIFS(Kollektenübersicht!$H:$H,Kollektenübersicht!$G:$G,R102)+SUMIFS(Kollektenübersicht!$J:$J,Kollektenübersicht!$G:$G,R102)+SUMIFS(Anfangsbestände!F:F,Anfangsbestände!E:E,R102))</f>
        <v>0</v>
      </c>
    </row>
    <row r="103" spans="1:19" x14ac:dyDescent="0.3">
      <c r="A103" s="35">
        <v>102</v>
      </c>
      <c r="B103" s="61">
        <v>1102</v>
      </c>
      <c r="C103" s="61" t="str">
        <f>IFERROR(VLOOKUP(B103,'Eingabe Zweckbestimmungen'!J:J,1,FALSE),"")</f>
        <v/>
      </c>
      <c r="D103" s="61" t="str">
        <f>IFERROR(VLOOKUP(B103,'Eingabe Zweckbestimmungen'!J:K,2,FALSE),"")</f>
        <v/>
      </c>
      <c r="E103" s="96" t="s">
        <v>3</v>
      </c>
      <c r="I103" s="35" t="str">
        <f>IFERROR(IF(Pflichtkollekte[[#This Row],[Pflichtkollekten]]="","",Pflichtkollekte[[#This Row],[Pflichtkollekten]]),"")</f>
        <v/>
      </c>
      <c r="J103" s="35" t="str">
        <f>IFERROR(IF(#REF!="","",#REF!),"")</f>
        <v/>
      </c>
      <c r="K103" s="35" t="str">
        <f>IFERROR(IF(#REF!="","",#REF!),"")</f>
        <v/>
      </c>
      <c r="N103" s="35">
        <f t="shared" si="2"/>
        <v>0</v>
      </c>
      <c r="O103" s="35" t="str">
        <f>IFERROR(CONCATENATE(U$1,Zweckbestimmung[[#This Row],[Zweckbestimmung]]),"")</f>
        <v/>
      </c>
      <c r="P103" s="35">
        <f>IF(O103="",0,SUMIFS(Kollektenübersicht!$H:$H,Kollektenübersicht!$G:$G,O103)+SUMIFS(Kollektenübersicht!$J:$J,Kollektenübersicht!$G:$G,O103)+SUMIFS(Anfangsbestände!F:F,Anfangsbestände!E:E,O103))</f>
        <v>0</v>
      </c>
      <c r="Q103" s="35">
        <f t="shared" si="3"/>
        <v>0</v>
      </c>
      <c r="R103" s="35" t="str">
        <f>IFERROR(CONCATENATE(U$2,Zweckbestimmung[[#This Row],[Zweckbestimmung]]),"")</f>
        <v/>
      </c>
      <c r="S103" s="35">
        <f>IF(R103="",0,SUMIFS(Kollektenübersicht!$H:$H,Kollektenübersicht!$G:$G,R103)+SUMIFS(Kollektenübersicht!$J:$J,Kollektenübersicht!$G:$G,R103)+SUMIFS(Anfangsbestände!F:F,Anfangsbestände!E:E,R103))</f>
        <v>0</v>
      </c>
    </row>
    <row r="104" spans="1:19" x14ac:dyDescent="0.3">
      <c r="A104" s="35">
        <v>103</v>
      </c>
      <c r="B104" s="61">
        <v>1103</v>
      </c>
      <c r="C104" s="61" t="str">
        <f>IFERROR(VLOOKUP(B104,'Eingabe Zweckbestimmungen'!J:J,1,FALSE),"")</f>
        <v/>
      </c>
      <c r="D104" s="61" t="str">
        <f>IFERROR(VLOOKUP(B104,'Eingabe Zweckbestimmungen'!J:K,2,FALSE),"")</f>
        <v/>
      </c>
      <c r="E104" s="96" t="s">
        <v>3</v>
      </c>
      <c r="I104" s="35" t="str">
        <f>IFERROR(IF(Pflichtkollekte[[#This Row],[Pflichtkollekten]]="","",Pflichtkollekte[[#This Row],[Pflichtkollekten]]),"")</f>
        <v/>
      </c>
      <c r="J104" s="35" t="str">
        <f>IFERROR(IF(#REF!="","",#REF!),"")</f>
        <v/>
      </c>
      <c r="K104" s="35" t="str">
        <f>IFERROR(IF(#REF!="","",#REF!),"")</f>
        <v/>
      </c>
      <c r="N104" s="35">
        <f t="shared" si="2"/>
        <v>0</v>
      </c>
      <c r="O104" s="35" t="str">
        <f>IFERROR(CONCATENATE(U$1,Zweckbestimmung[[#This Row],[Zweckbestimmung]]),"")</f>
        <v/>
      </c>
      <c r="P104" s="35">
        <f>IF(O104="",0,SUMIFS(Kollektenübersicht!$H:$H,Kollektenübersicht!$G:$G,O104)+SUMIFS(Kollektenübersicht!$J:$J,Kollektenübersicht!$G:$G,O104)+SUMIFS(Anfangsbestände!F:F,Anfangsbestände!E:E,O104))</f>
        <v>0</v>
      </c>
      <c r="Q104" s="35">
        <f t="shared" si="3"/>
        <v>0</v>
      </c>
      <c r="R104" s="35" t="str">
        <f>IFERROR(CONCATENATE(U$2,Zweckbestimmung[[#This Row],[Zweckbestimmung]]),"")</f>
        <v/>
      </c>
      <c r="S104" s="35">
        <f>IF(R104="",0,SUMIFS(Kollektenübersicht!$H:$H,Kollektenübersicht!$G:$G,R104)+SUMIFS(Kollektenübersicht!$J:$J,Kollektenübersicht!$G:$G,R104)+SUMIFS(Anfangsbestände!F:F,Anfangsbestände!E:E,R104))</f>
        <v>0</v>
      </c>
    </row>
    <row r="105" spans="1:19" x14ac:dyDescent="0.3">
      <c r="A105" s="35">
        <v>104</v>
      </c>
      <c r="B105" s="61">
        <v>1104</v>
      </c>
      <c r="C105" s="61" t="str">
        <f>IFERROR(VLOOKUP(B105,'Eingabe Zweckbestimmungen'!J:J,1,FALSE),"")</f>
        <v/>
      </c>
      <c r="D105" s="61" t="str">
        <f>IFERROR(VLOOKUP(B105,'Eingabe Zweckbestimmungen'!J:K,2,FALSE),"")</f>
        <v/>
      </c>
      <c r="E105" s="96" t="s">
        <v>3</v>
      </c>
      <c r="I105" s="35" t="str">
        <f>IFERROR(IF(Pflichtkollekte[[#This Row],[Pflichtkollekten]]="","",Pflichtkollekte[[#This Row],[Pflichtkollekten]]),"")</f>
        <v/>
      </c>
      <c r="J105" s="35" t="str">
        <f>IFERROR(IF(#REF!="","",#REF!),"")</f>
        <v/>
      </c>
      <c r="K105" s="35" t="str">
        <f>IFERROR(IF(#REF!="","",#REF!),"")</f>
        <v/>
      </c>
      <c r="N105" s="35">
        <f t="shared" si="2"/>
        <v>0</v>
      </c>
      <c r="O105" s="35" t="str">
        <f>IFERROR(CONCATENATE(U$1,Zweckbestimmung[[#This Row],[Zweckbestimmung]]),"")</f>
        <v/>
      </c>
      <c r="P105" s="35">
        <f>IF(O105="",0,SUMIFS(Kollektenübersicht!$H:$H,Kollektenübersicht!$G:$G,O105)+SUMIFS(Kollektenübersicht!$J:$J,Kollektenübersicht!$G:$G,O105)+SUMIFS(Anfangsbestände!F:F,Anfangsbestände!E:E,O105))</f>
        <v>0</v>
      </c>
      <c r="Q105" s="35">
        <f t="shared" si="3"/>
        <v>0</v>
      </c>
      <c r="R105" s="35" t="str">
        <f>IFERROR(CONCATENATE(U$2,Zweckbestimmung[[#This Row],[Zweckbestimmung]]),"")</f>
        <v/>
      </c>
      <c r="S105" s="35">
        <f>IF(R105="",0,SUMIFS(Kollektenübersicht!$H:$H,Kollektenübersicht!$G:$G,R105)+SUMIFS(Kollektenübersicht!$J:$J,Kollektenübersicht!$G:$G,R105)+SUMIFS(Anfangsbestände!F:F,Anfangsbestände!E:E,R105))</f>
        <v>0</v>
      </c>
    </row>
    <row r="106" spans="1:19" x14ac:dyDescent="0.3">
      <c r="A106" s="35">
        <v>105</v>
      </c>
      <c r="B106" s="61">
        <v>1105</v>
      </c>
      <c r="C106" s="61" t="str">
        <f>IFERROR(VLOOKUP(B106,'Eingabe Zweckbestimmungen'!J:J,1,FALSE),"")</f>
        <v/>
      </c>
      <c r="D106" s="61" t="str">
        <f>IFERROR(VLOOKUP(B106,'Eingabe Zweckbestimmungen'!J:K,2,FALSE),"")</f>
        <v/>
      </c>
      <c r="E106" s="96" t="s">
        <v>3</v>
      </c>
      <c r="I106" s="35" t="str">
        <f>IFERROR(IF(Pflichtkollekte[[#This Row],[Pflichtkollekten]]="","",Pflichtkollekte[[#This Row],[Pflichtkollekten]]),"")</f>
        <v/>
      </c>
      <c r="J106" s="35" t="str">
        <f>IFERROR(IF(#REF!="","",#REF!),"")</f>
        <v/>
      </c>
      <c r="K106" s="35" t="str">
        <f>IFERROR(IF(#REF!="","",#REF!),"")</f>
        <v/>
      </c>
      <c r="N106" s="35">
        <f t="shared" si="2"/>
        <v>0</v>
      </c>
      <c r="O106" s="35" t="str">
        <f>IFERROR(CONCATENATE(U$1,Zweckbestimmung[[#This Row],[Zweckbestimmung]]),"")</f>
        <v/>
      </c>
      <c r="P106" s="35">
        <f>IF(O106="",0,SUMIFS(Kollektenübersicht!$H:$H,Kollektenübersicht!$G:$G,O106)+SUMIFS(Kollektenübersicht!$J:$J,Kollektenübersicht!$G:$G,O106)+SUMIFS(Anfangsbestände!F:F,Anfangsbestände!E:E,O106))</f>
        <v>0</v>
      </c>
      <c r="Q106" s="35">
        <f t="shared" si="3"/>
        <v>0</v>
      </c>
      <c r="R106" s="35" t="str">
        <f>IFERROR(CONCATENATE(U$2,Zweckbestimmung[[#This Row],[Zweckbestimmung]]),"")</f>
        <v/>
      </c>
      <c r="S106" s="35">
        <f>IF(R106="",0,SUMIFS(Kollektenübersicht!$H:$H,Kollektenübersicht!$G:$G,R106)+SUMIFS(Kollektenübersicht!$J:$J,Kollektenübersicht!$G:$G,R106)+SUMIFS(Anfangsbestände!F:F,Anfangsbestände!E:E,R106))</f>
        <v>0</v>
      </c>
    </row>
    <row r="107" spans="1:19" x14ac:dyDescent="0.3">
      <c r="A107" s="35">
        <v>106</v>
      </c>
      <c r="B107" s="61">
        <v>1106</v>
      </c>
      <c r="C107" s="61" t="str">
        <f>IFERROR(VLOOKUP(B107,'Eingabe Zweckbestimmungen'!J:J,1,FALSE),"")</f>
        <v/>
      </c>
      <c r="D107" s="61" t="str">
        <f>IFERROR(VLOOKUP(B107,'Eingabe Zweckbestimmungen'!J:K,2,FALSE),"")</f>
        <v/>
      </c>
      <c r="E107" s="96" t="s">
        <v>3</v>
      </c>
      <c r="I107" s="35" t="str">
        <f>IFERROR(IF(Pflichtkollekte[[#This Row],[Pflichtkollekten]]="","",Pflichtkollekte[[#This Row],[Pflichtkollekten]]),"")</f>
        <v/>
      </c>
      <c r="J107" s="35" t="str">
        <f>IFERROR(IF(#REF!="","",#REF!),"")</f>
        <v/>
      </c>
      <c r="K107" s="35" t="str">
        <f>IFERROR(IF(#REF!="","",#REF!),"")</f>
        <v/>
      </c>
      <c r="N107" s="35">
        <f t="shared" si="2"/>
        <v>0</v>
      </c>
      <c r="O107" s="35" t="str">
        <f>IFERROR(CONCATENATE(U$1,Zweckbestimmung[[#This Row],[Zweckbestimmung]]),"")</f>
        <v/>
      </c>
      <c r="P107" s="35">
        <f>IF(O107="",0,SUMIFS(Kollektenübersicht!$H:$H,Kollektenübersicht!$G:$G,O107)+SUMIFS(Kollektenübersicht!$J:$J,Kollektenübersicht!$G:$G,O107)+SUMIFS(Anfangsbestände!F:F,Anfangsbestände!E:E,O107))</f>
        <v>0</v>
      </c>
      <c r="Q107" s="35">
        <f t="shared" si="3"/>
        <v>0</v>
      </c>
      <c r="R107" s="35" t="str">
        <f>IFERROR(CONCATENATE(U$2,Zweckbestimmung[[#This Row],[Zweckbestimmung]]),"")</f>
        <v/>
      </c>
      <c r="S107" s="35">
        <f>IF(R107="",0,SUMIFS(Kollektenübersicht!$H:$H,Kollektenübersicht!$G:$G,R107)+SUMIFS(Kollektenübersicht!$J:$J,Kollektenübersicht!$G:$G,R107)+SUMIFS(Anfangsbestände!F:F,Anfangsbestände!E:E,R107))</f>
        <v>0</v>
      </c>
    </row>
    <row r="108" spans="1:19" x14ac:dyDescent="0.3">
      <c r="A108" s="35">
        <v>107</v>
      </c>
      <c r="B108" s="61">
        <v>1107</v>
      </c>
      <c r="C108" s="61" t="str">
        <f>IFERROR(VLOOKUP(B108,'Eingabe Zweckbestimmungen'!J:J,1,FALSE),"")</f>
        <v/>
      </c>
      <c r="D108" s="61" t="str">
        <f>IFERROR(VLOOKUP(B108,'Eingabe Zweckbestimmungen'!J:K,2,FALSE),"")</f>
        <v/>
      </c>
      <c r="E108" s="96" t="s">
        <v>3</v>
      </c>
      <c r="I108" s="35" t="str">
        <f>IFERROR(IF(Pflichtkollekte[[#This Row],[Pflichtkollekten]]="","",Pflichtkollekte[[#This Row],[Pflichtkollekten]]),"")</f>
        <v/>
      </c>
      <c r="J108" s="35" t="str">
        <f>IFERROR(IF(#REF!="","",#REF!),"")</f>
        <v/>
      </c>
      <c r="K108" s="35" t="str">
        <f>IFERROR(IF(#REF!="","",#REF!),"")</f>
        <v/>
      </c>
      <c r="N108" s="35">
        <f t="shared" si="2"/>
        <v>0</v>
      </c>
      <c r="O108" s="35" t="str">
        <f>IFERROR(CONCATENATE(U$1,Zweckbestimmung[[#This Row],[Zweckbestimmung]]),"")</f>
        <v/>
      </c>
      <c r="P108" s="35">
        <f>IF(O108="",0,SUMIFS(Kollektenübersicht!$H:$H,Kollektenübersicht!$G:$G,O108)+SUMIFS(Kollektenübersicht!$J:$J,Kollektenübersicht!$G:$G,O108)+SUMIFS(Anfangsbestände!F:F,Anfangsbestände!E:E,O108))</f>
        <v>0</v>
      </c>
      <c r="Q108" s="35">
        <f t="shared" si="3"/>
        <v>0</v>
      </c>
      <c r="R108" s="35" t="str">
        <f>IFERROR(CONCATENATE(U$2,Zweckbestimmung[[#This Row],[Zweckbestimmung]]),"")</f>
        <v/>
      </c>
      <c r="S108" s="35">
        <f>IF(R108="",0,SUMIFS(Kollektenübersicht!$H:$H,Kollektenübersicht!$G:$G,R108)+SUMIFS(Kollektenübersicht!$J:$J,Kollektenübersicht!$G:$G,R108)+SUMIFS(Anfangsbestände!F:F,Anfangsbestände!E:E,R108))</f>
        <v>0</v>
      </c>
    </row>
    <row r="109" spans="1:19" x14ac:dyDescent="0.3">
      <c r="A109" s="35">
        <v>108</v>
      </c>
      <c r="B109" s="61">
        <v>1108</v>
      </c>
      <c r="C109" s="61" t="str">
        <f>IFERROR(VLOOKUP(B109,'Eingabe Zweckbestimmungen'!J:J,1,FALSE),"")</f>
        <v/>
      </c>
      <c r="D109" s="61" t="str">
        <f>IFERROR(VLOOKUP(B109,'Eingabe Zweckbestimmungen'!J:K,2,FALSE),"")</f>
        <v/>
      </c>
      <c r="E109" s="96" t="s">
        <v>3</v>
      </c>
      <c r="I109" s="35" t="str">
        <f>IFERROR(IF(Pflichtkollekte[[#This Row],[Pflichtkollekten]]="","",Pflichtkollekte[[#This Row],[Pflichtkollekten]]),"")</f>
        <v/>
      </c>
      <c r="J109" s="35" t="str">
        <f>IFERROR(IF(#REF!="","",#REF!),"")</f>
        <v/>
      </c>
      <c r="K109" s="35" t="str">
        <f>IFERROR(IF(#REF!="","",#REF!),"")</f>
        <v/>
      </c>
      <c r="N109" s="35">
        <f t="shared" si="2"/>
        <v>0</v>
      </c>
      <c r="O109" s="35" t="str">
        <f>IFERROR(CONCATENATE(U$1,Zweckbestimmung[[#This Row],[Zweckbestimmung]]),"")</f>
        <v/>
      </c>
      <c r="P109" s="35">
        <f>IF(O109="",0,SUMIFS(Kollektenübersicht!$H:$H,Kollektenübersicht!$G:$G,O109)+SUMIFS(Kollektenübersicht!$J:$J,Kollektenübersicht!$G:$G,O109)+SUMIFS(Anfangsbestände!F:F,Anfangsbestände!E:E,O109))</f>
        <v>0</v>
      </c>
      <c r="Q109" s="35">
        <f t="shared" si="3"/>
        <v>0</v>
      </c>
      <c r="R109" s="35" t="str">
        <f>IFERROR(CONCATENATE(U$2,Zweckbestimmung[[#This Row],[Zweckbestimmung]]),"")</f>
        <v/>
      </c>
      <c r="S109" s="35">
        <f>IF(R109="",0,SUMIFS(Kollektenübersicht!$H:$H,Kollektenübersicht!$G:$G,R109)+SUMIFS(Kollektenübersicht!$J:$J,Kollektenübersicht!$G:$G,R109)+SUMIFS(Anfangsbestände!F:F,Anfangsbestände!E:E,R109))</f>
        <v>0</v>
      </c>
    </row>
    <row r="110" spans="1:19" x14ac:dyDescent="0.3">
      <c r="A110" s="35">
        <v>109</v>
      </c>
      <c r="B110" s="61">
        <v>1109</v>
      </c>
      <c r="C110" s="61" t="str">
        <f>IFERROR(VLOOKUP(B110,'Eingabe Zweckbestimmungen'!J:J,1,FALSE),"")</f>
        <v/>
      </c>
      <c r="D110" s="61" t="str">
        <f>IFERROR(VLOOKUP(B110,'Eingabe Zweckbestimmungen'!J:K,2,FALSE),"")</f>
        <v/>
      </c>
      <c r="E110" s="96" t="s">
        <v>3</v>
      </c>
      <c r="I110" s="35" t="str">
        <f>IFERROR(IF(Pflichtkollekte[[#This Row],[Pflichtkollekten]]="","",Pflichtkollekte[[#This Row],[Pflichtkollekten]]),"")</f>
        <v/>
      </c>
      <c r="J110" s="35" t="str">
        <f>IFERROR(IF(#REF!="","",#REF!),"")</f>
        <v/>
      </c>
      <c r="K110" s="35" t="str">
        <f>IFERROR(IF(#REF!="","",#REF!),"")</f>
        <v/>
      </c>
      <c r="N110" s="35">
        <f t="shared" si="2"/>
        <v>0</v>
      </c>
      <c r="O110" s="35" t="str">
        <f>IFERROR(CONCATENATE(U$1,Zweckbestimmung[[#This Row],[Zweckbestimmung]]),"")</f>
        <v/>
      </c>
      <c r="P110" s="35">
        <f>IF(O110="",0,SUMIFS(Kollektenübersicht!$H:$H,Kollektenübersicht!$G:$G,O110)+SUMIFS(Kollektenübersicht!$J:$J,Kollektenübersicht!$G:$G,O110)+SUMIFS(Anfangsbestände!F:F,Anfangsbestände!E:E,O110))</f>
        <v>0</v>
      </c>
      <c r="Q110" s="35">
        <f t="shared" si="3"/>
        <v>0</v>
      </c>
      <c r="R110" s="35" t="str">
        <f>IFERROR(CONCATENATE(U$2,Zweckbestimmung[[#This Row],[Zweckbestimmung]]),"")</f>
        <v/>
      </c>
      <c r="S110" s="35">
        <f>IF(R110="",0,SUMIFS(Kollektenübersicht!$H:$H,Kollektenübersicht!$G:$G,R110)+SUMIFS(Kollektenübersicht!$J:$J,Kollektenübersicht!$G:$G,R110)+SUMIFS(Anfangsbestände!F:F,Anfangsbestände!E:E,R110))</f>
        <v>0</v>
      </c>
    </row>
    <row r="111" spans="1:19" x14ac:dyDescent="0.3">
      <c r="A111" s="35">
        <v>110</v>
      </c>
      <c r="B111" s="61">
        <v>1110</v>
      </c>
      <c r="C111" s="61" t="str">
        <f>IFERROR(VLOOKUP(B111,'Eingabe Zweckbestimmungen'!J:J,1,FALSE),"")</f>
        <v/>
      </c>
      <c r="D111" s="61" t="str">
        <f>IFERROR(VLOOKUP(B111,'Eingabe Zweckbestimmungen'!J:K,2,FALSE),"")</f>
        <v/>
      </c>
      <c r="E111" s="96" t="s">
        <v>3</v>
      </c>
      <c r="I111" s="35" t="str">
        <f>IFERROR(IF(Pflichtkollekte[[#This Row],[Pflichtkollekten]]="","",Pflichtkollekte[[#This Row],[Pflichtkollekten]]),"")</f>
        <v/>
      </c>
      <c r="J111" s="35" t="str">
        <f>IFERROR(IF(#REF!="","",#REF!),"")</f>
        <v/>
      </c>
      <c r="K111" s="35" t="str">
        <f>IFERROR(IF(#REF!="","",#REF!),"")</f>
        <v/>
      </c>
      <c r="N111" s="35">
        <f t="shared" si="2"/>
        <v>0</v>
      </c>
      <c r="O111" s="35" t="str">
        <f>IFERROR(CONCATENATE(U$1,Zweckbestimmung[[#This Row],[Zweckbestimmung]]),"")</f>
        <v/>
      </c>
      <c r="P111" s="35">
        <f>IF(O111="",0,SUMIFS(Kollektenübersicht!$H:$H,Kollektenübersicht!$G:$G,O111)+SUMIFS(Kollektenübersicht!$J:$J,Kollektenübersicht!$G:$G,O111)+SUMIFS(Anfangsbestände!F:F,Anfangsbestände!E:E,O111))</f>
        <v>0</v>
      </c>
      <c r="Q111" s="35">
        <f t="shared" si="3"/>
        <v>0</v>
      </c>
      <c r="R111" s="35" t="str">
        <f>IFERROR(CONCATENATE(U$2,Zweckbestimmung[[#This Row],[Zweckbestimmung]]),"")</f>
        <v/>
      </c>
      <c r="S111" s="35">
        <f>IF(R111="",0,SUMIFS(Kollektenübersicht!$H:$H,Kollektenübersicht!$G:$G,R111)+SUMIFS(Kollektenübersicht!$J:$J,Kollektenübersicht!$G:$G,R111)+SUMIFS(Anfangsbestände!F:F,Anfangsbestände!E:E,R111))</f>
        <v>0</v>
      </c>
    </row>
    <row r="112" spans="1:19" x14ac:dyDescent="0.3">
      <c r="A112" s="35">
        <v>111</v>
      </c>
      <c r="B112" s="61">
        <v>1111</v>
      </c>
      <c r="C112" s="61" t="str">
        <f>IFERROR(VLOOKUP(B112,'Eingabe Zweckbestimmungen'!J:J,1,FALSE),"")</f>
        <v/>
      </c>
      <c r="D112" s="61" t="str">
        <f>IFERROR(VLOOKUP(B112,'Eingabe Zweckbestimmungen'!J:K,2,FALSE),"")</f>
        <v/>
      </c>
      <c r="E112" s="96" t="s">
        <v>3</v>
      </c>
      <c r="I112" s="35" t="str">
        <f>IFERROR(IF(Pflichtkollekte[[#This Row],[Pflichtkollekten]]="","",Pflichtkollekte[[#This Row],[Pflichtkollekten]]),"")</f>
        <v/>
      </c>
      <c r="J112" s="35" t="str">
        <f>IFERROR(IF(#REF!="","",#REF!),"")</f>
        <v/>
      </c>
      <c r="K112" s="35" t="str">
        <f>IFERROR(IF(#REF!="","",#REF!),"")</f>
        <v/>
      </c>
      <c r="N112" s="35">
        <f t="shared" si="2"/>
        <v>0</v>
      </c>
      <c r="O112" s="35" t="str">
        <f>IFERROR(CONCATENATE(U$1,Zweckbestimmung[[#This Row],[Zweckbestimmung]]),"")</f>
        <v/>
      </c>
      <c r="P112" s="35">
        <f>IF(O112="",0,SUMIFS(Kollektenübersicht!$H:$H,Kollektenübersicht!$G:$G,O112)+SUMIFS(Kollektenübersicht!$J:$J,Kollektenübersicht!$G:$G,O112)+SUMIFS(Anfangsbestände!F:F,Anfangsbestände!E:E,O112))</f>
        <v>0</v>
      </c>
      <c r="Q112" s="35">
        <f t="shared" si="3"/>
        <v>0</v>
      </c>
      <c r="R112" s="35" t="str">
        <f>IFERROR(CONCATENATE(U$2,Zweckbestimmung[[#This Row],[Zweckbestimmung]]),"")</f>
        <v/>
      </c>
      <c r="S112" s="35">
        <f>IF(R112="",0,SUMIFS(Kollektenübersicht!$H:$H,Kollektenübersicht!$G:$G,R112)+SUMIFS(Kollektenübersicht!$J:$J,Kollektenübersicht!$G:$G,R112)+SUMIFS(Anfangsbestände!F:F,Anfangsbestände!E:E,R112))</f>
        <v>0</v>
      </c>
    </row>
    <row r="113" spans="1:19" x14ac:dyDescent="0.3">
      <c r="A113" s="35">
        <v>112</v>
      </c>
      <c r="B113" s="61">
        <v>1112</v>
      </c>
      <c r="C113" s="61" t="str">
        <f>IFERROR(VLOOKUP(B113,'Eingabe Zweckbestimmungen'!J:J,1,FALSE),"")</f>
        <v/>
      </c>
      <c r="D113" s="61" t="str">
        <f>IFERROR(VLOOKUP(B113,'Eingabe Zweckbestimmungen'!J:K,2,FALSE),"")</f>
        <v/>
      </c>
      <c r="E113" s="96" t="s">
        <v>3</v>
      </c>
      <c r="I113" s="35" t="str">
        <f>IFERROR(IF(Pflichtkollekte[[#This Row],[Pflichtkollekten]]="","",Pflichtkollekte[[#This Row],[Pflichtkollekten]]),"")</f>
        <v/>
      </c>
      <c r="J113" s="35" t="str">
        <f>IFERROR(IF(#REF!="","",#REF!),"")</f>
        <v/>
      </c>
      <c r="K113" s="35" t="str">
        <f>IFERROR(IF(#REF!="","",#REF!),"")</f>
        <v/>
      </c>
      <c r="N113" s="35">
        <f t="shared" si="2"/>
        <v>0</v>
      </c>
      <c r="O113" s="35" t="str">
        <f>IFERROR(CONCATENATE(U$1,Zweckbestimmung[[#This Row],[Zweckbestimmung]]),"")</f>
        <v/>
      </c>
      <c r="P113" s="35">
        <f>IF(O113="",0,SUMIFS(Kollektenübersicht!$H:$H,Kollektenübersicht!$G:$G,O113)+SUMIFS(Kollektenübersicht!$J:$J,Kollektenübersicht!$G:$G,O113)+SUMIFS(Anfangsbestände!F:F,Anfangsbestände!E:E,O113))</f>
        <v>0</v>
      </c>
      <c r="Q113" s="35">
        <f t="shared" si="3"/>
        <v>0</v>
      </c>
      <c r="R113" s="35" t="str">
        <f>IFERROR(CONCATENATE(U$2,Zweckbestimmung[[#This Row],[Zweckbestimmung]]),"")</f>
        <v/>
      </c>
      <c r="S113" s="35">
        <f>IF(R113="",0,SUMIFS(Kollektenübersicht!$H:$H,Kollektenübersicht!$G:$G,R113)+SUMIFS(Kollektenübersicht!$J:$J,Kollektenübersicht!$G:$G,R113)+SUMIFS(Anfangsbestände!F:F,Anfangsbestände!E:E,R113))</f>
        <v>0</v>
      </c>
    </row>
    <row r="114" spans="1:19" x14ac:dyDescent="0.3">
      <c r="A114" s="35">
        <v>113</v>
      </c>
      <c r="B114" s="61">
        <v>1113</v>
      </c>
      <c r="C114" s="61" t="str">
        <f>IFERROR(VLOOKUP(B114,'Eingabe Zweckbestimmungen'!J:J,1,FALSE),"")</f>
        <v/>
      </c>
      <c r="D114" s="61" t="str">
        <f>IFERROR(VLOOKUP(B114,'Eingabe Zweckbestimmungen'!J:K,2,FALSE),"")</f>
        <v/>
      </c>
      <c r="E114" s="96" t="s">
        <v>3</v>
      </c>
      <c r="I114" s="35" t="str">
        <f>IFERROR(IF(Pflichtkollekte[[#This Row],[Pflichtkollekten]]="","",Pflichtkollekte[[#This Row],[Pflichtkollekten]]),"")</f>
        <v/>
      </c>
      <c r="J114" s="35" t="str">
        <f>IFERROR(IF(#REF!="","",#REF!),"")</f>
        <v/>
      </c>
      <c r="K114" s="35" t="str">
        <f>IFERROR(IF(#REF!="","",#REF!),"")</f>
        <v/>
      </c>
      <c r="N114" s="35">
        <f t="shared" si="2"/>
        <v>0</v>
      </c>
      <c r="O114" s="35" t="str">
        <f>IFERROR(CONCATENATE(U$1,Zweckbestimmung[[#This Row],[Zweckbestimmung]]),"")</f>
        <v/>
      </c>
      <c r="P114" s="35">
        <f>IF(O114="",0,SUMIFS(Kollektenübersicht!$H:$H,Kollektenübersicht!$G:$G,O114)+SUMIFS(Kollektenübersicht!$J:$J,Kollektenübersicht!$G:$G,O114)+SUMIFS(Anfangsbestände!F:F,Anfangsbestände!E:E,O114))</f>
        <v>0</v>
      </c>
      <c r="Q114" s="35">
        <f t="shared" si="3"/>
        <v>0</v>
      </c>
      <c r="R114" s="35" t="str">
        <f>IFERROR(CONCATENATE(U$2,Zweckbestimmung[[#This Row],[Zweckbestimmung]]),"")</f>
        <v/>
      </c>
      <c r="S114" s="35">
        <f>IF(R114="",0,SUMIFS(Kollektenübersicht!$H:$H,Kollektenübersicht!$G:$G,R114)+SUMIFS(Kollektenübersicht!$J:$J,Kollektenübersicht!$G:$G,R114)+SUMIFS(Anfangsbestände!F:F,Anfangsbestände!E:E,R114))</f>
        <v>0</v>
      </c>
    </row>
    <row r="115" spans="1:19" x14ac:dyDescent="0.3">
      <c r="A115" s="35">
        <v>114</v>
      </c>
      <c r="B115" s="61">
        <v>1114</v>
      </c>
      <c r="C115" s="61" t="str">
        <f>IFERROR(VLOOKUP(B115,'Eingabe Zweckbestimmungen'!J:J,1,FALSE),"")</f>
        <v/>
      </c>
      <c r="D115" s="61" t="str">
        <f>IFERROR(VLOOKUP(B115,'Eingabe Zweckbestimmungen'!J:K,2,FALSE),"")</f>
        <v/>
      </c>
      <c r="E115" s="96" t="s">
        <v>3</v>
      </c>
      <c r="I115" s="35" t="str">
        <f>IFERROR(IF(Pflichtkollekte[[#This Row],[Pflichtkollekten]]="","",Pflichtkollekte[[#This Row],[Pflichtkollekten]]),"")</f>
        <v/>
      </c>
      <c r="J115" s="35" t="str">
        <f>IFERROR(IF(#REF!="","",#REF!),"")</f>
        <v/>
      </c>
      <c r="K115" s="35" t="str">
        <f>IFERROR(IF(#REF!="","",#REF!),"")</f>
        <v/>
      </c>
      <c r="N115" s="35">
        <f t="shared" si="2"/>
        <v>0</v>
      </c>
      <c r="O115" s="35" t="str">
        <f>IFERROR(CONCATENATE(U$1,Zweckbestimmung[[#This Row],[Zweckbestimmung]]),"")</f>
        <v/>
      </c>
      <c r="P115" s="35">
        <f>IF(O115="",0,SUMIFS(Kollektenübersicht!$H:$H,Kollektenübersicht!$G:$G,O115)+SUMIFS(Kollektenübersicht!$J:$J,Kollektenübersicht!$G:$G,O115)+SUMIFS(Anfangsbestände!F:F,Anfangsbestände!E:E,O115))</f>
        <v>0</v>
      </c>
      <c r="Q115" s="35">
        <f t="shared" si="3"/>
        <v>0</v>
      </c>
      <c r="R115" s="35" t="str">
        <f>IFERROR(CONCATENATE(U$2,Zweckbestimmung[[#This Row],[Zweckbestimmung]]),"")</f>
        <v/>
      </c>
      <c r="S115" s="35">
        <f>IF(R115="",0,SUMIFS(Kollektenübersicht!$H:$H,Kollektenübersicht!$G:$G,R115)+SUMIFS(Kollektenübersicht!$J:$J,Kollektenübersicht!$G:$G,R115)+SUMIFS(Anfangsbestände!F:F,Anfangsbestände!E:E,R115))</f>
        <v>0</v>
      </c>
    </row>
    <row r="116" spans="1:19" x14ac:dyDescent="0.3">
      <c r="A116" s="35">
        <v>115</v>
      </c>
      <c r="B116" s="61">
        <v>1115</v>
      </c>
      <c r="C116" s="61" t="str">
        <f>IFERROR(VLOOKUP(B116,'Eingabe Zweckbestimmungen'!J:J,1,FALSE),"")</f>
        <v/>
      </c>
      <c r="D116" s="61" t="str">
        <f>IFERROR(VLOOKUP(B116,'Eingabe Zweckbestimmungen'!J:K,2,FALSE),"")</f>
        <v/>
      </c>
      <c r="E116" s="96" t="s">
        <v>3</v>
      </c>
      <c r="I116" s="35" t="str">
        <f>IFERROR(IF(Pflichtkollekte[[#This Row],[Pflichtkollekten]]="","",Pflichtkollekte[[#This Row],[Pflichtkollekten]]),"")</f>
        <v/>
      </c>
      <c r="J116" s="35" t="str">
        <f>IFERROR(IF(#REF!="","",#REF!),"")</f>
        <v/>
      </c>
      <c r="K116" s="35" t="str">
        <f>IFERROR(IF(#REF!="","",#REF!),"")</f>
        <v/>
      </c>
      <c r="N116" s="35">
        <f t="shared" si="2"/>
        <v>0</v>
      </c>
      <c r="O116" s="35" t="str">
        <f>IFERROR(CONCATENATE(U$1,Zweckbestimmung[[#This Row],[Zweckbestimmung]]),"")</f>
        <v/>
      </c>
      <c r="P116" s="35">
        <f>IF(O116="",0,SUMIFS(Kollektenübersicht!$H:$H,Kollektenübersicht!$G:$G,O116)+SUMIFS(Kollektenübersicht!$J:$J,Kollektenübersicht!$G:$G,O116)+SUMIFS(Anfangsbestände!F:F,Anfangsbestände!E:E,O116))</f>
        <v>0</v>
      </c>
      <c r="Q116" s="35">
        <f t="shared" si="3"/>
        <v>0</v>
      </c>
      <c r="R116" s="35" t="str">
        <f>IFERROR(CONCATENATE(U$2,Zweckbestimmung[[#This Row],[Zweckbestimmung]]),"")</f>
        <v/>
      </c>
      <c r="S116" s="35">
        <f>IF(R116="",0,SUMIFS(Kollektenübersicht!$H:$H,Kollektenübersicht!$G:$G,R116)+SUMIFS(Kollektenübersicht!$J:$J,Kollektenübersicht!$G:$G,R116)+SUMIFS(Anfangsbestände!F:F,Anfangsbestände!E:E,R116))</f>
        <v>0</v>
      </c>
    </row>
    <row r="117" spans="1:19" x14ac:dyDescent="0.3">
      <c r="A117" s="35">
        <v>116</v>
      </c>
      <c r="B117" s="61">
        <v>1116</v>
      </c>
      <c r="C117" s="61" t="str">
        <f>IFERROR(VLOOKUP(B117,'Eingabe Zweckbestimmungen'!J:J,1,FALSE),"")</f>
        <v/>
      </c>
      <c r="D117" s="61" t="str">
        <f>IFERROR(VLOOKUP(B117,'Eingabe Zweckbestimmungen'!J:K,2,FALSE),"")</f>
        <v/>
      </c>
      <c r="E117" s="96" t="s">
        <v>3</v>
      </c>
      <c r="I117" s="35" t="str">
        <f>IFERROR(IF(Pflichtkollekte[[#This Row],[Pflichtkollekten]]="","",Pflichtkollekte[[#This Row],[Pflichtkollekten]]),"")</f>
        <v/>
      </c>
      <c r="J117" s="35" t="str">
        <f>IFERROR(IF(#REF!="","",#REF!),"")</f>
        <v/>
      </c>
      <c r="K117" s="35" t="str">
        <f>IFERROR(IF(#REF!="","",#REF!),"")</f>
        <v/>
      </c>
      <c r="N117" s="35">
        <f t="shared" si="2"/>
        <v>0</v>
      </c>
      <c r="O117" s="35" t="str">
        <f>IFERROR(CONCATENATE(U$1,Zweckbestimmung[[#This Row],[Zweckbestimmung]]),"")</f>
        <v/>
      </c>
      <c r="P117" s="35">
        <f>IF(O117="",0,SUMIFS(Kollektenübersicht!$H:$H,Kollektenübersicht!$G:$G,O117)+SUMIFS(Kollektenübersicht!$J:$J,Kollektenübersicht!$G:$G,O117)+SUMIFS(Anfangsbestände!F:F,Anfangsbestände!E:E,O117))</f>
        <v>0</v>
      </c>
      <c r="Q117" s="35">
        <f t="shared" si="3"/>
        <v>0</v>
      </c>
      <c r="R117" s="35" t="str">
        <f>IFERROR(CONCATENATE(U$2,Zweckbestimmung[[#This Row],[Zweckbestimmung]]),"")</f>
        <v/>
      </c>
      <c r="S117" s="35">
        <f>IF(R117="",0,SUMIFS(Kollektenübersicht!$H:$H,Kollektenübersicht!$G:$G,R117)+SUMIFS(Kollektenübersicht!$J:$J,Kollektenübersicht!$G:$G,R117)+SUMIFS(Anfangsbestände!F:F,Anfangsbestände!E:E,R117))</f>
        <v>0</v>
      </c>
    </row>
    <row r="118" spans="1:19" x14ac:dyDescent="0.3">
      <c r="A118" s="35">
        <v>117</v>
      </c>
      <c r="B118" s="61">
        <v>1117</v>
      </c>
      <c r="C118" s="61" t="str">
        <f>IFERROR(VLOOKUP(B118,'Eingabe Zweckbestimmungen'!J:J,1,FALSE),"")</f>
        <v/>
      </c>
      <c r="D118" s="61" t="str">
        <f>IFERROR(VLOOKUP(B118,'Eingabe Zweckbestimmungen'!J:K,2,FALSE),"")</f>
        <v/>
      </c>
      <c r="E118" s="96" t="s">
        <v>3</v>
      </c>
      <c r="I118" s="35" t="str">
        <f>IFERROR(IF(Pflichtkollekte[[#This Row],[Pflichtkollekten]]="","",Pflichtkollekte[[#This Row],[Pflichtkollekten]]),"")</f>
        <v/>
      </c>
      <c r="J118" s="35" t="str">
        <f>IFERROR(IF(#REF!="","",#REF!),"")</f>
        <v/>
      </c>
      <c r="K118" s="35" t="str">
        <f>IFERROR(IF(#REF!="","",#REF!),"")</f>
        <v/>
      </c>
      <c r="N118" s="35">
        <f t="shared" si="2"/>
        <v>0</v>
      </c>
      <c r="O118" s="35" t="str">
        <f>IFERROR(CONCATENATE(U$1,Zweckbestimmung[[#This Row],[Zweckbestimmung]]),"")</f>
        <v/>
      </c>
      <c r="P118" s="35">
        <f>IF(O118="",0,SUMIFS(Kollektenübersicht!$H:$H,Kollektenübersicht!$G:$G,O118)+SUMIFS(Kollektenübersicht!$J:$J,Kollektenübersicht!$G:$G,O118)+SUMIFS(Anfangsbestände!F:F,Anfangsbestände!E:E,O118))</f>
        <v>0</v>
      </c>
      <c r="Q118" s="35">
        <f t="shared" si="3"/>
        <v>0</v>
      </c>
      <c r="R118" s="35" t="str">
        <f>IFERROR(CONCATENATE(U$2,Zweckbestimmung[[#This Row],[Zweckbestimmung]]),"")</f>
        <v/>
      </c>
      <c r="S118" s="35">
        <f>IF(R118="",0,SUMIFS(Kollektenübersicht!$H:$H,Kollektenübersicht!$G:$G,R118)+SUMIFS(Kollektenübersicht!$J:$J,Kollektenübersicht!$G:$G,R118)+SUMIFS(Anfangsbestände!F:F,Anfangsbestände!E:E,R118))</f>
        <v>0</v>
      </c>
    </row>
    <row r="119" spans="1:19" x14ac:dyDescent="0.3">
      <c r="A119" s="35">
        <v>118</v>
      </c>
      <c r="B119" s="61">
        <v>1118</v>
      </c>
      <c r="C119" s="61" t="str">
        <f>IFERROR(VLOOKUP(B119,'Eingabe Zweckbestimmungen'!J:J,1,FALSE),"")</f>
        <v/>
      </c>
      <c r="D119" s="61" t="str">
        <f>IFERROR(VLOOKUP(B119,'Eingabe Zweckbestimmungen'!J:K,2,FALSE),"")</f>
        <v/>
      </c>
      <c r="E119" s="96" t="s">
        <v>3</v>
      </c>
      <c r="I119" s="35" t="str">
        <f>IFERROR(IF(Pflichtkollekte[[#This Row],[Pflichtkollekten]]="","",Pflichtkollekte[[#This Row],[Pflichtkollekten]]),"")</f>
        <v/>
      </c>
      <c r="J119" s="35" t="str">
        <f>IFERROR(IF(#REF!="","",#REF!),"")</f>
        <v/>
      </c>
      <c r="K119" s="35" t="str">
        <f>IFERROR(IF(#REF!="","",#REF!),"")</f>
        <v/>
      </c>
      <c r="N119" s="35">
        <f t="shared" si="2"/>
        <v>0</v>
      </c>
      <c r="O119" s="35" t="str">
        <f>IFERROR(CONCATENATE(U$1,Zweckbestimmung[[#This Row],[Zweckbestimmung]]),"")</f>
        <v/>
      </c>
      <c r="P119" s="35">
        <f>IF(O119="",0,SUMIFS(Kollektenübersicht!$H:$H,Kollektenübersicht!$G:$G,O119)+SUMIFS(Kollektenübersicht!$J:$J,Kollektenübersicht!$G:$G,O119)+SUMIFS(Anfangsbestände!F:F,Anfangsbestände!E:E,O119))</f>
        <v>0</v>
      </c>
      <c r="Q119" s="35">
        <f t="shared" si="3"/>
        <v>0</v>
      </c>
      <c r="R119" s="35" t="str">
        <f>IFERROR(CONCATENATE(U$2,Zweckbestimmung[[#This Row],[Zweckbestimmung]]),"")</f>
        <v/>
      </c>
      <c r="S119" s="35">
        <f>IF(R119="",0,SUMIFS(Kollektenübersicht!$H:$H,Kollektenübersicht!$G:$G,R119)+SUMIFS(Kollektenübersicht!$J:$J,Kollektenübersicht!$G:$G,R119)+SUMIFS(Anfangsbestände!F:F,Anfangsbestände!E:E,R119))</f>
        <v>0</v>
      </c>
    </row>
    <row r="120" spans="1:19" x14ac:dyDescent="0.3">
      <c r="A120" s="35">
        <v>119</v>
      </c>
      <c r="B120" s="61">
        <v>1119</v>
      </c>
      <c r="C120" s="61" t="str">
        <f>IFERROR(VLOOKUP(B120,'Eingabe Zweckbestimmungen'!J:J,1,FALSE),"")</f>
        <v/>
      </c>
      <c r="D120" s="61" t="str">
        <f>IFERROR(VLOOKUP(B120,'Eingabe Zweckbestimmungen'!J:K,2,FALSE),"")</f>
        <v/>
      </c>
      <c r="E120" s="96" t="s">
        <v>3</v>
      </c>
      <c r="I120" s="35" t="str">
        <f>IFERROR(IF(Pflichtkollekte[[#This Row],[Pflichtkollekten]]="","",Pflichtkollekte[[#This Row],[Pflichtkollekten]]),"")</f>
        <v/>
      </c>
      <c r="J120" s="35" t="str">
        <f>IFERROR(IF(#REF!="","",#REF!),"")</f>
        <v/>
      </c>
      <c r="K120" s="35" t="str">
        <f>IFERROR(IF(#REF!="","",#REF!),"")</f>
        <v/>
      </c>
      <c r="N120" s="35">
        <f t="shared" si="2"/>
        <v>0</v>
      </c>
      <c r="O120" s="35" t="str">
        <f>IFERROR(CONCATENATE(U$1,Zweckbestimmung[[#This Row],[Zweckbestimmung]]),"")</f>
        <v/>
      </c>
      <c r="P120" s="35">
        <f>IF(O120="",0,SUMIFS(Kollektenübersicht!$H:$H,Kollektenübersicht!$G:$G,O120)+SUMIFS(Kollektenübersicht!$J:$J,Kollektenübersicht!$G:$G,O120)+SUMIFS(Anfangsbestände!F:F,Anfangsbestände!E:E,O120))</f>
        <v>0</v>
      </c>
      <c r="Q120" s="35">
        <f t="shared" si="3"/>
        <v>0</v>
      </c>
      <c r="R120" s="35" t="str">
        <f>IFERROR(CONCATENATE(U$2,Zweckbestimmung[[#This Row],[Zweckbestimmung]]),"")</f>
        <v/>
      </c>
      <c r="S120" s="35">
        <f>IF(R120="",0,SUMIFS(Kollektenübersicht!$H:$H,Kollektenübersicht!$G:$G,R120)+SUMIFS(Kollektenübersicht!$J:$J,Kollektenübersicht!$G:$G,R120)+SUMIFS(Anfangsbestände!F:F,Anfangsbestände!E:E,R120))</f>
        <v>0</v>
      </c>
    </row>
    <row r="121" spans="1:19" x14ac:dyDescent="0.3">
      <c r="A121" s="35">
        <v>120</v>
      </c>
      <c r="B121" s="61">
        <v>1120</v>
      </c>
      <c r="C121" s="61" t="str">
        <f>IFERROR(VLOOKUP(B121,'Eingabe Zweckbestimmungen'!J:J,1,FALSE),"")</f>
        <v/>
      </c>
      <c r="D121" s="61" t="str">
        <f>IFERROR(VLOOKUP(B121,'Eingabe Zweckbestimmungen'!J:K,2,FALSE),"")</f>
        <v/>
      </c>
      <c r="E121" s="96" t="s">
        <v>3</v>
      </c>
      <c r="I121" s="35" t="str">
        <f>IFERROR(IF(Pflichtkollekte[[#This Row],[Pflichtkollekten]]="","",Pflichtkollekte[[#This Row],[Pflichtkollekten]]),"")</f>
        <v/>
      </c>
      <c r="J121" s="35" t="str">
        <f>IFERROR(IF(#REF!="","",#REF!),"")</f>
        <v/>
      </c>
      <c r="K121" s="35" t="str">
        <f>IFERROR(IF(#REF!="","",#REF!),"")</f>
        <v/>
      </c>
      <c r="N121" s="35">
        <f t="shared" si="2"/>
        <v>0</v>
      </c>
      <c r="O121" s="35" t="str">
        <f>IFERROR(CONCATENATE(U$1,Zweckbestimmung[[#This Row],[Zweckbestimmung]]),"")</f>
        <v/>
      </c>
      <c r="P121" s="35">
        <f>IF(O121="",0,SUMIFS(Kollektenübersicht!$H:$H,Kollektenübersicht!$G:$G,O121)+SUMIFS(Kollektenübersicht!$J:$J,Kollektenübersicht!$G:$G,O121)+SUMIFS(Anfangsbestände!F:F,Anfangsbestände!E:E,O121))</f>
        <v>0</v>
      </c>
      <c r="Q121" s="35">
        <f t="shared" si="3"/>
        <v>0</v>
      </c>
      <c r="R121" s="35" t="str">
        <f>IFERROR(CONCATENATE(U$2,Zweckbestimmung[[#This Row],[Zweckbestimmung]]),"")</f>
        <v/>
      </c>
      <c r="S121" s="35">
        <f>IF(R121="",0,SUMIFS(Kollektenübersicht!$H:$H,Kollektenübersicht!$G:$G,R121)+SUMIFS(Kollektenübersicht!$J:$J,Kollektenübersicht!$G:$G,R121)+SUMIFS(Anfangsbestände!F:F,Anfangsbestände!E:E,R121))</f>
        <v>0</v>
      </c>
    </row>
    <row r="122" spans="1:19" x14ac:dyDescent="0.3">
      <c r="A122" s="35">
        <v>121</v>
      </c>
      <c r="B122" s="61">
        <v>1121</v>
      </c>
      <c r="C122" s="61" t="str">
        <f>IFERROR(VLOOKUP(B122,'Eingabe Zweckbestimmungen'!J:J,1,FALSE),"")</f>
        <v/>
      </c>
      <c r="D122" s="61" t="str">
        <f>IFERROR(VLOOKUP(B122,'Eingabe Zweckbestimmungen'!J:K,2,FALSE),"")</f>
        <v/>
      </c>
      <c r="E122" s="96" t="s">
        <v>3</v>
      </c>
      <c r="I122" s="35" t="str">
        <f>IFERROR(IF(Pflichtkollekte[[#This Row],[Pflichtkollekten]]="","",Pflichtkollekte[[#This Row],[Pflichtkollekten]]),"")</f>
        <v/>
      </c>
      <c r="J122" s="35" t="str">
        <f>IFERROR(IF(#REF!="","",#REF!),"")</f>
        <v/>
      </c>
      <c r="K122" s="35" t="str">
        <f>IFERROR(IF(#REF!="","",#REF!),"")</f>
        <v/>
      </c>
      <c r="N122" s="35">
        <f t="shared" si="2"/>
        <v>0</v>
      </c>
      <c r="O122" s="35" t="str">
        <f>IFERROR(CONCATENATE(U$1,Zweckbestimmung[[#This Row],[Zweckbestimmung]]),"")</f>
        <v/>
      </c>
      <c r="P122" s="35">
        <f>IF(O122="",0,SUMIFS(Kollektenübersicht!$H:$H,Kollektenübersicht!$G:$G,O122)+SUMIFS(Kollektenübersicht!$J:$J,Kollektenübersicht!$G:$G,O122)+SUMIFS(Anfangsbestände!F:F,Anfangsbestände!E:E,O122))</f>
        <v>0</v>
      </c>
      <c r="Q122" s="35">
        <f t="shared" si="3"/>
        <v>0</v>
      </c>
      <c r="R122" s="35" t="str">
        <f>IFERROR(CONCATENATE(U$2,Zweckbestimmung[[#This Row],[Zweckbestimmung]]),"")</f>
        <v/>
      </c>
      <c r="S122" s="35">
        <f>IF(R122="",0,SUMIFS(Kollektenübersicht!$H:$H,Kollektenübersicht!$G:$G,R122)+SUMIFS(Kollektenübersicht!$J:$J,Kollektenübersicht!$G:$G,R122)+SUMIFS(Anfangsbestände!F:F,Anfangsbestände!E:E,R122))</f>
        <v>0</v>
      </c>
    </row>
    <row r="123" spans="1:19" x14ac:dyDescent="0.3">
      <c r="A123" s="35">
        <v>122</v>
      </c>
      <c r="B123" s="61">
        <v>1122</v>
      </c>
      <c r="C123" s="61" t="str">
        <f>IFERROR(VLOOKUP(B123,'Eingabe Zweckbestimmungen'!J:J,1,FALSE),"")</f>
        <v/>
      </c>
      <c r="D123" s="61" t="str">
        <f>IFERROR(VLOOKUP(B123,'Eingabe Zweckbestimmungen'!J:K,2,FALSE),"")</f>
        <v/>
      </c>
      <c r="E123" s="96" t="s">
        <v>3</v>
      </c>
      <c r="I123" s="35" t="str">
        <f>IFERROR(IF(Pflichtkollekte[[#This Row],[Pflichtkollekten]]="","",Pflichtkollekte[[#This Row],[Pflichtkollekten]]),"")</f>
        <v/>
      </c>
      <c r="J123" s="35" t="str">
        <f>IFERROR(IF(#REF!="","",#REF!),"")</f>
        <v/>
      </c>
      <c r="K123" s="35" t="str">
        <f>IFERROR(IF(#REF!="","",#REF!),"")</f>
        <v/>
      </c>
      <c r="N123" s="35">
        <f t="shared" si="2"/>
        <v>0</v>
      </c>
      <c r="O123" s="35" t="str">
        <f>IFERROR(CONCATENATE(U$1,Zweckbestimmung[[#This Row],[Zweckbestimmung]]),"")</f>
        <v/>
      </c>
      <c r="P123" s="35">
        <f>IF(O123="",0,SUMIFS(Kollektenübersicht!$H:$H,Kollektenübersicht!$G:$G,O123)+SUMIFS(Kollektenübersicht!$J:$J,Kollektenübersicht!$G:$G,O123)+SUMIFS(Anfangsbestände!F:F,Anfangsbestände!E:E,O123))</f>
        <v>0</v>
      </c>
      <c r="Q123" s="35">
        <f t="shared" si="3"/>
        <v>0</v>
      </c>
      <c r="R123" s="35" t="str">
        <f>IFERROR(CONCATENATE(U$2,Zweckbestimmung[[#This Row],[Zweckbestimmung]]),"")</f>
        <v/>
      </c>
      <c r="S123" s="35">
        <f>IF(R123="",0,SUMIFS(Kollektenübersicht!$H:$H,Kollektenübersicht!$G:$G,R123)+SUMIFS(Kollektenübersicht!$J:$J,Kollektenübersicht!$G:$G,R123)+SUMIFS(Anfangsbestände!F:F,Anfangsbestände!E:E,R123))</f>
        <v>0</v>
      </c>
    </row>
    <row r="124" spans="1:19" x14ac:dyDescent="0.3">
      <c r="A124" s="35">
        <v>123</v>
      </c>
      <c r="B124" s="61">
        <v>1123</v>
      </c>
      <c r="C124" s="61" t="str">
        <f>IFERROR(VLOOKUP(B124,'Eingabe Zweckbestimmungen'!J:J,1,FALSE),"")</f>
        <v/>
      </c>
      <c r="D124" s="61" t="str">
        <f>IFERROR(VLOOKUP(B124,'Eingabe Zweckbestimmungen'!J:K,2,FALSE),"")</f>
        <v/>
      </c>
      <c r="E124" s="96" t="s">
        <v>3</v>
      </c>
      <c r="I124" s="35" t="str">
        <f>IFERROR(IF(Pflichtkollekte[[#This Row],[Pflichtkollekten]]="","",Pflichtkollekte[[#This Row],[Pflichtkollekten]]),"")</f>
        <v/>
      </c>
      <c r="J124" s="35" t="str">
        <f>IFERROR(IF(#REF!="","",#REF!),"")</f>
        <v/>
      </c>
      <c r="K124" s="35" t="str">
        <f>IFERROR(IF(#REF!="","",#REF!),"")</f>
        <v/>
      </c>
      <c r="N124" s="35">
        <f t="shared" si="2"/>
        <v>0</v>
      </c>
      <c r="O124" s="35" t="str">
        <f>IFERROR(CONCATENATE(U$1,Zweckbestimmung[[#This Row],[Zweckbestimmung]]),"")</f>
        <v/>
      </c>
      <c r="P124" s="35">
        <f>IF(O124="",0,SUMIFS(Kollektenübersicht!$H:$H,Kollektenübersicht!$G:$G,O124)+SUMIFS(Kollektenübersicht!$J:$J,Kollektenübersicht!$G:$G,O124)+SUMIFS(Anfangsbestände!F:F,Anfangsbestände!E:E,O124))</f>
        <v>0</v>
      </c>
      <c r="Q124" s="35">
        <f t="shared" si="3"/>
        <v>0</v>
      </c>
      <c r="R124" s="35" t="str">
        <f>IFERROR(CONCATENATE(U$2,Zweckbestimmung[[#This Row],[Zweckbestimmung]]),"")</f>
        <v/>
      </c>
      <c r="S124" s="35">
        <f>IF(R124="",0,SUMIFS(Kollektenübersicht!$H:$H,Kollektenübersicht!$G:$G,R124)+SUMIFS(Kollektenübersicht!$J:$J,Kollektenübersicht!$G:$G,R124)+SUMIFS(Anfangsbestände!F:F,Anfangsbestände!E:E,R124))</f>
        <v>0</v>
      </c>
    </row>
    <row r="125" spans="1:19" x14ac:dyDescent="0.3">
      <c r="A125" s="35">
        <v>124</v>
      </c>
      <c r="B125" s="61">
        <v>1124</v>
      </c>
      <c r="C125" s="61" t="str">
        <f>IFERROR(VLOOKUP(B125,'Eingabe Zweckbestimmungen'!J:J,1,FALSE),"")</f>
        <v/>
      </c>
      <c r="D125" s="61" t="str">
        <f>IFERROR(VLOOKUP(B125,'Eingabe Zweckbestimmungen'!J:K,2,FALSE),"")</f>
        <v/>
      </c>
      <c r="E125" s="96" t="s">
        <v>3</v>
      </c>
      <c r="I125" s="35" t="str">
        <f>IFERROR(IF(Pflichtkollekte[[#This Row],[Pflichtkollekten]]="","",Pflichtkollekte[[#This Row],[Pflichtkollekten]]),"")</f>
        <v/>
      </c>
      <c r="J125" s="35" t="str">
        <f>IFERROR(IF(#REF!="","",#REF!),"")</f>
        <v/>
      </c>
      <c r="K125" s="35" t="str">
        <f>IFERROR(IF(#REF!="","",#REF!),"")</f>
        <v/>
      </c>
      <c r="N125" s="35">
        <f t="shared" si="2"/>
        <v>0</v>
      </c>
      <c r="O125" s="35" t="str">
        <f>IFERROR(CONCATENATE(U$1,Zweckbestimmung[[#This Row],[Zweckbestimmung]]),"")</f>
        <v/>
      </c>
      <c r="P125" s="35">
        <f>IF(O125="",0,SUMIFS(Kollektenübersicht!$H:$H,Kollektenübersicht!$G:$G,O125)+SUMIFS(Kollektenübersicht!$J:$J,Kollektenübersicht!$G:$G,O125)+SUMIFS(Anfangsbestände!F:F,Anfangsbestände!E:E,O125))</f>
        <v>0</v>
      </c>
      <c r="Q125" s="35">
        <f t="shared" si="3"/>
        <v>0</v>
      </c>
      <c r="R125" s="35" t="str">
        <f>IFERROR(CONCATENATE(U$2,Zweckbestimmung[[#This Row],[Zweckbestimmung]]),"")</f>
        <v/>
      </c>
      <c r="S125" s="35">
        <f>IF(R125="",0,SUMIFS(Kollektenübersicht!$H:$H,Kollektenübersicht!$G:$G,R125)+SUMIFS(Kollektenübersicht!$J:$J,Kollektenübersicht!$G:$G,R125)+SUMIFS(Anfangsbestände!F:F,Anfangsbestände!E:E,R125))</f>
        <v>0</v>
      </c>
    </row>
    <row r="126" spans="1:19" x14ac:dyDescent="0.3">
      <c r="A126" s="35">
        <v>125</v>
      </c>
      <c r="B126" s="61">
        <v>1125</v>
      </c>
      <c r="C126" s="61" t="str">
        <f>IFERROR(VLOOKUP(B126,'Eingabe Zweckbestimmungen'!J:J,1,FALSE),"")</f>
        <v/>
      </c>
      <c r="D126" s="61" t="str">
        <f>IFERROR(VLOOKUP(B126,'Eingabe Zweckbestimmungen'!J:K,2,FALSE),"")</f>
        <v/>
      </c>
      <c r="E126" s="96" t="s">
        <v>3</v>
      </c>
      <c r="I126" s="35" t="str">
        <f>IFERROR(IF(Pflichtkollekte[[#This Row],[Pflichtkollekten]]="","",Pflichtkollekte[[#This Row],[Pflichtkollekten]]),"")</f>
        <v/>
      </c>
      <c r="J126" s="35" t="str">
        <f>IFERROR(IF(#REF!="","",#REF!),"")</f>
        <v/>
      </c>
      <c r="K126" s="35" t="str">
        <f>IFERROR(IF(#REF!="","",#REF!),"")</f>
        <v/>
      </c>
      <c r="N126" s="35">
        <f t="shared" si="2"/>
        <v>0</v>
      </c>
      <c r="O126" s="35" t="str">
        <f>IFERROR(CONCATENATE(U$1,Zweckbestimmung[[#This Row],[Zweckbestimmung]]),"")</f>
        <v/>
      </c>
      <c r="P126" s="35">
        <f>IF(O126="",0,SUMIFS(Kollektenübersicht!$H:$H,Kollektenübersicht!$G:$G,O126)+SUMIFS(Kollektenübersicht!$J:$J,Kollektenübersicht!$G:$G,O126)+SUMIFS(Anfangsbestände!F:F,Anfangsbestände!E:E,O126))</f>
        <v>0</v>
      </c>
      <c r="Q126" s="35">
        <f t="shared" si="3"/>
        <v>0</v>
      </c>
      <c r="R126" s="35" t="str">
        <f>IFERROR(CONCATENATE(U$2,Zweckbestimmung[[#This Row],[Zweckbestimmung]]),"")</f>
        <v/>
      </c>
      <c r="S126" s="35">
        <f>IF(R126="",0,SUMIFS(Kollektenübersicht!$H:$H,Kollektenübersicht!$G:$G,R126)+SUMIFS(Kollektenübersicht!$J:$J,Kollektenübersicht!$G:$G,R126)+SUMIFS(Anfangsbestände!F:F,Anfangsbestände!E:E,R126))</f>
        <v>0</v>
      </c>
    </row>
    <row r="127" spans="1:19" x14ac:dyDescent="0.3">
      <c r="A127" s="35">
        <v>126</v>
      </c>
      <c r="B127" s="61">
        <v>1126</v>
      </c>
      <c r="C127" s="61" t="str">
        <f>IFERROR(VLOOKUP(B127,'Eingabe Zweckbestimmungen'!J:J,1,FALSE),"")</f>
        <v/>
      </c>
      <c r="D127" s="61" t="str">
        <f>IFERROR(VLOOKUP(B127,'Eingabe Zweckbestimmungen'!J:K,2,FALSE),"")</f>
        <v/>
      </c>
      <c r="E127" s="96" t="s">
        <v>3</v>
      </c>
      <c r="I127" s="35" t="str">
        <f>IFERROR(IF(Pflichtkollekte[[#This Row],[Pflichtkollekten]]="","",Pflichtkollekte[[#This Row],[Pflichtkollekten]]),"")</f>
        <v/>
      </c>
      <c r="J127" s="35" t="str">
        <f>IFERROR(IF(#REF!="","",#REF!),"")</f>
        <v/>
      </c>
      <c r="K127" s="35" t="str">
        <f>IFERROR(IF(#REF!="","",#REF!),"")</f>
        <v/>
      </c>
      <c r="N127" s="35">
        <f t="shared" si="2"/>
        <v>0</v>
      </c>
      <c r="O127" s="35" t="str">
        <f>IFERROR(CONCATENATE(U$1,Zweckbestimmung[[#This Row],[Zweckbestimmung]]),"")</f>
        <v/>
      </c>
      <c r="P127" s="35">
        <f>IF(O127="",0,SUMIFS(Kollektenübersicht!$H:$H,Kollektenübersicht!$G:$G,O127)+SUMIFS(Kollektenübersicht!$J:$J,Kollektenübersicht!$G:$G,O127)+SUMIFS(Anfangsbestände!F:F,Anfangsbestände!E:E,O127))</f>
        <v>0</v>
      </c>
      <c r="Q127" s="35">
        <f t="shared" si="3"/>
        <v>0</v>
      </c>
      <c r="R127" s="35" t="str">
        <f>IFERROR(CONCATENATE(U$2,Zweckbestimmung[[#This Row],[Zweckbestimmung]]),"")</f>
        <v/>
      </c>
      <c r="S127" s="35">
        <f>IF(R127="",0,SUMIFS(Kollektenübersicht!$H:$H,Kollektenübersicht!$G:$G,R127)+SUMIFS(Kollektenübersicht!$J:$J,Kollektenübersicht!$G:$G,R127)+SUMIFS(Anfangsbestände!F:F,Anfangsbestände!E:E,R127))</f>
        <v>0</v>
      </c>
    </row>
    <row r="128" spans="1:19" x14ac:dyDescent="0.3">
      <c r="A128" s="35">
        <v>127</v>
      </c>
      <c r="B128" s="61">
        <v>1127</v>
      </c>
      <c r="C128" s="61" t="str">
        <f>IFERROR(VLOOKUP(B128,'Eingabe Zweckbestimmungen'!J:J,1,FALSE),"")</f>
        <v/>
      </c>
      <c r="D128" s="61" t="str">
        <f>IFERROR(VLOOKUP(B128,'Eingabe Zweckbestimmungen'!J:K,2,FALSE),"")</f>
        <v/>
      </c>
      <c r="E128" s="96" t="s">
        <v>3</v>
      </c>
      <c r="I128" s="35" t="str">
        <f>IFERROR(IF(Pflichtkollekte[[#This Row],[Pflichtkollekten]]="","",Pflichtkollekte[[#This Row],[Pflichtkollekten]]),"")</f>
        <v/>
      </c>
      <c r="J128" s="35" t="str">
        <f>IFERROR(IF(#REF!="","",#REF!),"")</f>
        <v/>
      </c>
      <c r="K128" s="35" t="str">
        <f>IFERROR(IF(#REF!="","",#REF!),"")</f>
        <v/>
      </c>
      <c r="N128" s="35">
        <f t="shared" si="2"/>
        <v>0</v>
      </c>
      <c r="O128" s="35" t="str">
        <f>IFERROR(CONCATENATE(U$1,Zweckbestimmung[[#This Row],[Zweckbestimmung]]),"")</f>
        <v/>
      </c>
      <c r="P128" s="35">
        <f>IF(O128="",0,SUMIFS(Kollektenübersicht!$H:$H,Kollektenübersicht!$G:$G,O128)+SUMIFS(Kollektenübersicht!$J:$J,Kollektenübersicht!$G:$G,O128)+SUMIFS(Anfangsbestände!F:F,Anfangsbestände!E:E,O128))</f>
        <v>0</v>
      </c>
      <c r="Q128" s="35">
        <f t="shared" si="3"/>
        <v>0</v>
      </c>
      <c r="R128" s="35" t="str">
        <f>IFERROR(CONCATENATE(U$2,Zweckbestimmung[[#This Row],[Zweckbestimmung]]),"")</f>
        <v/>
      </c>
      <c r="S128" s="35">
        <f>IF(R128="",0,SUMIFS(Kollektenübersicht!$H:$H,Kollektenübersicht!$G:$G,R128)+SUMIFS(Kollektenübersicht!$J:$J,Kollektenübersicht!$G:$G,R128)+SUMIFS(Anfangsbestände!F:F,Anfangsbestände!E:E,R128))</f>
        <v>0</v>
      </c>
    </row>
    <row r="129" spans="1:19" x14ac:dyDescent="0.3">
      <c r="A129" s="35">
        <v>128</v>
      </c>
      <c r="B129" s="61">
        <v>1128</v>
      </c>
      <c r="C129" s="61" t="str">
        <f>IFERROR(VLOOKUP(B129,'Eingabe Zweckbestimmungen'!J:J,1,FALSE),"")</f>
        <v/>
      </c>
      <c r="D129" s="61" t="str">
        <f>IFERROR(VLOOKUP(B129,'Eingabe Zweckbestimmungen'!J:K,2,FALSE),"")</f>
        <v/>
      </c>
      <c r="E129" s="96" t="s">
        <v>3</v>
      </c>
      <c r="I129" s="35" t="str">
        <f>IFERROR(IF(Pflichtkollekte[[#This Row],[Pflichtkollekten]]="","",Pflichtkollekte[[#This Row],[Pflichtkollekten]]),"")</f>
        <v/>
      </c>
      <c r="J129" s="35" t="str">
        <f>IFERROR(IF(#REF!="","",#REF!),"")</f>
        <v/>
      </c>
      <c r="K129" s="35" t="str">
        <f>IFERROR(IF(#REF!="","",#REF!),"")</f>
        <v/>
      </c>
      <c r="N129" s="35">
        <f t="shared" si="2"/>
        <v>0</v>
      </c>
      <c r="O129" s="35" t="str">
        <f>IFERROR(CONCATENATE(U$1,Zweckbestimmung[[#This Row],[Zweckbestimmung]]),"")</f>
        <v/>
      </c>
      <c r="P129" s="35">
        <f>IF(O129="",0,SUMIFS(Kollektenübersicht!$H:$H,Kollektenübersicht!$G:$G,O129)+SUMIFS(Kollektenübersicht!$J:$J,Kollektenübersicht!$G:$G,O129)+SUMIFS(Anfangsbestände!F:F,Anfangsbestände!E:E,O129))</f>
        <v>0</v>
      </c>
      <c r="Q129" s="35">
        <f t="shared" si="3"/>
        <v>0</v>
      </c>
      <c r="R129" s="35" t="str">
        <f>IFERROR(CONCATENATE(U$2,Zweckbestimmung[[#This Row],[Zweckbestimmung]]),"")</f>
        <v/>
      </c>
      <c r="S129" s="35">
        <f>IF(R129="",0,SUMIFS(Kollektenübersicht!$H:$H,Kollektenübersicht!$G:$G,R129)+SUMIFS(Kollektenübersicht!$J:$J,Kollektenübersicht!$G:$G,R129)+SUMIFS(Anfangsbestände!F:F,Anfangsbestände!E:E,R129))</f>
        <v>0</v>
      </c>
    </row>
    <row r="130" spans="1:19" x14ac:dyDescent="0.3">
      <c r="A130" s="35">
        <v>129</v>
      </c>
      <c r="B130" s="61">
        <v>1129</v>
      </c>
      <c r="C130" s="61" t="str">
        <f>IFERROR(VLOOKUP(B130,'Eingabe Zweckbestimmungen'!J:J,1,FALSE),"")</f>
        <v/>
      </c>
      <c r="D130" s="61" t="str">
        <f>IFERROR(VLOOKUP(B130,'Eingabe Zweckbestimmungen'!J:K,2,FALSE),"")</f>
        <v/>
      </c>
      <c r="E130" s="96" t="s">
        <v>3</v>
      </c>
      <c r="I130" s="35" t="str">
        <f>IFERROR(IF(Pflichtkollekte[[#This Row],[Pflichtkollekten]]="","",Pflichtkollekte[[#This Row],[Pflichtkollekten]]),"")</f>
        <v/>
      </c>
      <c r="J130" s="35" t="str">
        <f>IFERROR(IF(#REF!="","",#REF!),"")</f>
        <v/>
      </c>
      <c r="K130" s="35" t="str">
        <f>IFERROR(IF(#REF!="","",#REF!),"")</f>
        <v/>
      </c>
      <c r="N130" s="35">
        <f t="shared" si="2"/>
        <v>0</v>
      </c>
      <c r="O130" s="35" t="str">
        <f>IFERROR(CONCATENATE(U$1,Zweckbestimmung[[#This Row],[Zweckbestimmung]]),"")</f>
        <v/>
      </c>
      <c r="P130" s="35">
        <f>IF(O130="",0,SUMIFS(Kollektenübersicht!$H:$H,Kollektenübersicht!$G:$G,O130)+SUMIFS(Kollektenübersicht!$J:$J,Kollektenübersicht!$G:$G,O130)+SUMIFS(Anfangsbestände!F:F,Anfangsbestände!E:E,O130))</f>
        <v>0</v>
      </c>
      <c r="Q130" s="35">
        <f t="shared" si="3"/>
        <v>0</v>
      </c>
      <c r="R130" s="35" t="str">
        <f>IFERROR(CONCATENATE(U$2,Zweckbestimmung[[#This Row],[Zweckbestimmung]]),"")</f>
        <v/>
      </c>
      <c r="S130" s="35">
        <f>IF(R130="",0,SUMIFS(Kollektenübersicht!$H:$H,Kollektenübersicht!$G:$G,R130)+SUMIFS(Kollektenübersicht!$J:$J,Kollektenübersicht!$G:$G,R130)+SUMIFS(Anfangsbestände!F:F,Anfangsbestände!E:E,R130))</f>
        <v>0</v>
      </c>
    </row>
    <row r="131" spans="1:19" x14ac:dyDescent="0.3">
      <c r="A131" s="35">
        <v>130</v>
      </c>
      <c r="B131" s="61">
        <v>1130</v>
      </c>
      <c r="C131" s="61" t="str">
        <f>IFERROR(VLOOKUP(B131,'Eingabe Zweckbestimmungen'!J:J,1,FALSE),"")</f>
        <v/>
      </c>
      <c r="D131" s="61" t="str">
        <f>IFERROR(VLOOKUP(B131,'Eingabe Zweckbestimmungen'!J:K,2,FALSE),"")</f>
        <v/>
      </c>
      <c r="E131" s="96" t="s">
        <v>3</v>
      </c>
      <c r="I131" s="35" t="str">
        <f>IFERROR(IF(Pflichtkollekte[[#This Row],[Pflichtkollekten]]="","",Pflichtkollekte[[#This Row],[Pflichtkollekten]]),"")</f>
        <v/>
      </c>
      <c r="J131" s="35" t="str">
        <f>IFERROR(IF(#REF!="","",#REF!),"")</f>
        <v/>
      </c>
      <c r="K131" s="35" t="str">
        <f>IFERROR(IF(#REF!="","",#REF!),"")</f>
        <v/>
      </c>
      <c r="N131" s="35">
        <f t="shared" ref="N131:N151" si="4">IF(P131&lt;&gt;0,2000+A131,0)</f>
        <v>0</v>
      </c>
      <c r="O131" s="35" t="str">
        <f>IFERROR(CONCATENATE(U$1,Zweckbestimmung[[#This Row],[Zweckbestimmung]]),"")</f>
        <v/>
      </c>
      <c r="P131" s="35">
        <f>IF(O131="",0,SUMIFS(Kollektenübersicht!$H:$H,Kollektenübersicht!$G:$G,O131)+SUMIFS(Kollektenübersicht!$J:$J,Kollektenübersicht!$G:$G,O131)+SUMIFS(Anfangsbestände!F:F,Anfangsbestände!E:E,O131))</f>
        <v>0</v>
      </c>
      <c r="Q131" s="35">
        <f t="shared" ref="Q131:Q151" si="5">IF(S131&lt;&gt;0,2500+A131,0)</f>
        <v>0</v>
      </c>
      <c r="R131" s="35" t="str">
        <f>IFERROR(CONCATENATE(U$2,Zweckbestimmung[[#This Row],[Zweckbestimmung]]),"")</f>
        <v/>
      </c>
      <c r="S131" s="35">
        <f>IF(R131="",0,SUMIFS(Kollektenübersicht!$H:$H,Kollektenübersicht!$G:$G,R131)+SUMIFS(Kollektenübersicht!$J:$J,Kollektenübersicht!$G:$G,R131)+SUMIFS(Anfangsbestände!F:F,Anfangsbestände!E:E,R131))</f>
        <v>0</v>
      </c>
    </row>
    <row r="132" spans="1:19" x14ac:dyDescent="0.3">
      <c r="A132" s="35">
        <v>131</v>
      </c>
      <c r="B132" s="61">
        <v>1131</v>
      </c>
      <c r="C132" s="61" t="str">
        <f>IFERROR(VLOOKUP(B132,'Eingabe Zweckbestimmungen'!J:J,1,FALSE),"")</f>
        <v/>
      </c>
      <c r="D132" s="61" t="str">
        <f>IFERROR(VLOOKUP(B132,'Eingabe Zweckbestimmungen'!J:K,2,FALSE),"")</f>
        <v/>
      </c>
      <c r="E132" s="96" t="s">
        <v>3</v>
      </c>
      <c r="I132" s="35" t="str">
        <f>IFERROR(IF(Pflichtkollekte[[#This Row],[Pflichtkollekten]]="","",Pflichtkollekte[[#This Row],[Pflichtkollekten]]),"")</f>
        <v/>
      </c>
      <c r="J132" s="35" t="str">
        <f>IFERROR(IF(#REF!="","",#REF!),"")</f>
        <v/>
      </c>
      <c r="K132" s="35" t="str">
        <f>IFERROR(IF(#REF!="","",#REF!),"")</f>
        <v/>
      </c>
      <c r="N132" s="35">
        <f t="shared" si="4"/>
        <v>0</v>
      </c>
      <c r="O132" s="35" t="str">
        <f>IFERROR(CONCATENATE(U$1,Zweckbestimmung[[#This Row],[Zweckbestimmung]]),"")</f>
        <v/>
      </c>
      <c r="P132" s="35">
        <f>IF(O132="",0,SUMIFS(Kollektenübersicht!$H:$H,Kollektenübersicht!$G:$G,O132)+SUMIFS(Kollektenübersicht!$J:$J,Kollektenübersicht!$G:$G,O132)+SUMIFS(Anfangsbestände!F:F,Anfangsbestände!E:E,O132))</f>
        <v>0</v>
      </c>
      <c r="Q132" s="35">
        <f t="shared" si="5"/>
        <v>0</v>
      </c>
      <c r="R132" s="35" t="str">
        <f>IFERROR(CONCATENATE(U$2,Zweckbestimmung[[#This Row],[Zweckbestimmung]]),"")</f>
        <v/>
      </c>
      <c r="S132" s="35">
        <f>IF(R132="",0,SUMIFS(Kollektenübersicht!$H:$H,Kollektenübersicht!$G:$G,R132)+SUMIFS(Kollektenübersicht!$J:$J,Kollektenübersicht!$G:$G,R132)+SUMIFS(Anfangsbestände!F:F,Anfangsbestände!E:E,R132))</f>
        <v>0</v>
      </c>
    </row>
    <row r="133" spans="1:19" x14ac:dyDescent="0.3">
      <c r="A133" s="35">
        <v>132</v>
      </c>
      <c r="B133" s="61">
        <v>1132</v>
      </c>
      <c r="C133" s="61" t="str">
        <f>IFERROR(VLOOKUP(B133,'Eingabe Zweckbestimmungen'!J:J,1,FALSE),"")</f>
        <v/>
      </c>
      <c r="D133" s="61" t="str">
        <f>IFERROR(VLOOKUP(B133,'Eingabe Zweckbestimmungen'!J:K,2,FALSE),"")</f>
        <v/>
      </c>
      <c r="E133" s="96" t="s">
        <v>3</v>
      </c>
      <c r="I133" s="35" t="str">
        <f>IFERROR(IF(Pflichtkollekte[[#This Row],[Pflichtkollekten]]="","",Pflichtkollekte[[#This Row],[Pflichtkollekten]]),"")</f>
        <v/>
      </c>
      <c r="J133" s="35" t="str">
        <f>IFERROR(IF(#REF!="","",#REF!),"")</f>
        <v/>
      </c>
      <c r="K133" s="35" t="str">
        <f>IFERROR(IF(#REF!="","",#REF!),"")</f>
        <v/>
      </c>
      <c r="N133" s="35">
        <f t="shared" si="4"/>
        <v>0</v>
      </c>
      <c r="O133" s="35" t="str">
        <f>IFERROR(CONCATENATE(U$1,Zweckbestimmung[[#This Row],[Zweckbestimmung]]),"")</f>
        <v/>
      </c>
      <c r="P133" s="35">
        <f>IF(O133="",0,SUMIFS(Kollektenübersicht!$H:$H,Kollektenübersicht!$G:$G,O133)+SUMIFS(Kollektenübersicht!$J:$J,Kollektenübersicht!$G:$G,O133)+SUMIFS(Anfangsbestände!F:F,Anfangsbestände!E:E,O133))</f>
        <v>0</v>
      </c>
      <c r="Q133" s="35">
        <f t="shared" si="5"/>
        <v>0</v>
      </c>
      <c r="R133" s="35" t="str">
        <f>IFERROR(CONCATENATE(U$2,Zweckbestimmung[[#This Row],[Zweckbestimmung]]),"")</f>
        <v/>
      </c>
      <c r="S133" s="35">
        <f>IF(R133="",0,SUMIFS(Kollektenübersicht!$H:$H,Kollektenübersicht!$G:$G,R133)+SUMIFS(Kollektenübersicht!$J:$J,Kollektenübersicht!$G:$G,R133)+SUMIFS(Anfangsbestände!F:F,Anfangsbestände!E:E,R133))</f>
        <v>0</v>
      </c>
    </row>
    <row r="134" spans="1:19" x14ac:dyDescent="0.3">
      <c r="A134" s="35">
        <v>133</v>
      </c>
      <c r="B134" s="61">
        <v>1133</v>
      </c>
      <c r="C134" s="61" t="str">
        <f>IFERROR(VLOOKUP(B134,'Eingabe Zweckbestimmungen'!J:J,1,FALSE),"")</f>
        <v/>
      </c>
      <c r="D134" s="61" t="str">
        <f>IFERROR(VLOOKUP(B134,'Eingabe Zweckbestimmungen'!J:K,2,FALSE),"")</f>
        <v/>
      </c>
      <c r="E134" s="96" t="s">
        <v>3</v>
      </c>
      <c r="I134" s="35" t="str">
        <f>IFERROR(IF(Pflichtkollekte[[#This Row],[Pflichtkollekten]]="","",Pflichtkollekte[[#This Row],[Pflichtkollekten]]),"")</f>
        <v/>
      </c>
      <c r="J134" s="35" t="str">
        <f>IFERROR(IF(#REF!="","",#REF!),"")</f>
        <v/>
      </c>
      <c r="K134" s="35" t="str">
        <f>IFERROR(IF(#REF!="","",#REF!),"")</f>
        <v/>
      </c>
      <c r="N134" s="35">
        <f t="shared" si="4"/>
        <v>0</v>
      </c>
      <c r="O134" s="35" t="str">
        <f>IFERROR(CONCATENATE(U$1,Zweckbestimmung[[#This Row],[Zweckbestimmung]]),"")</f>
        <v/>
      </c>
      <c r="P134" s="35">
        <f>IF(O134="",0,SUMIFS(Kollektenübersicht!$H:$H,Kollektenübersicht!$G:$G,O134)+SUMIFS(Kollektenübersicht!$J:$J,Kollektenübersicht!$G:$G,O134)+SUMIFS(Anfangsbestände!F:F,Anfangsbestände!E:E,O134))</f>
        <v>0</v>
      </c>
      <c r="Q134" s="35">
        <f t="shared" si="5"/>
        <v>0</v>
      </c>
      <c r="R134" s="35" t="str">
        <f>IFERROR(CONCATENATE(U$2,Zweckbestimmung[[#This Row],[Zweckbestimmung]]),"")</f>
        <v/>
      </c>
      <c r="S134" s="35">
        <f>IF(R134="",0,SUMIFS(Kollektenübersicht!$H:$H,Kollektenübersicht!$G:$G,R134)+SUMIFS(Kollektenübersicht!$J:$J,Kollektenübersicht!$G:$G,R134)+SUMIFS(Anfangsbestände!F:F,Anfangsbestände!E:E,R134))</f>
        <v>0</v>
      </c>
    </row>
    <row r="135" spans="1:19" x14ac:dyDescent="0.3">
      <c r="A135" s="35">
        <v>134</v>
      </c>
      <c r="B135" s="61">
        <v>1134</v>
      </c>
      <c r="C135" s="61" t="str">
        <f>IFERROR(VLOOKUP(B135,'Eingabe Zweckbestimmungen'!J:J,1,FALSE),"")</f>
        <v/>
      </c>
      <c r="D135" s="61" t="str">
        <f>IFERROR(VLOOKUP(B135,'Eingabe Zweckbestimmungen'!J:K,2,FALSE),"")</f>
        <v/>
      </c>
      <c r="E135" s="96" t="s">
        <v>3</v>
      </c>
      <c r="I135" s="35" t="str">
        <f>IFERROR(IF(Pflichtkollekte[[#This Row],[Pflichtkollekten]]="","",Pflichtkollekte[[#This Row],[Pflichtkollekten]]),"")</f>
        <v/>
      </c>
      <c r="J135" s="35" t="str">
        <f>IFERROR(IF(#REF!="","",#REF!),"")</f>
        <v/>
      </c>
      <c r="K135" s="35" t="str">
        <f>IFERROR(IF(#REF!="","",#REF!),"")</f>
        <v/>
      </c>
      <c r="N135" s="35">
        <f t="shared" si="4"/>
        <v>0</v>
      </c>
      <c r="O135" s="35" t="str">
        <f>IFERROR(CONCATENATE(U$1,Zweckbestimmung[[#This Row],[Zweckbestimmung]]),"")</f>
        <v/>
      </c>
      <c r="P135" s="35">
        <f>IF(O135="",0,SUMIFS(Kollektenübersicht!$H:$H,Kollektenübersicht!$G:$G,O135)+SUMIFS(Kollektenübersicht!$J:$J,Kollektenübersicht!$G:$G,O135)+SUMIFS(Anfangsbestände!F:F,Anfangsbestände!E:E,O135))</f>
        <v>0</v>
      </c>
      <c r="Q135" s="35">
        <f t="shared" si="5"/>
        <v>0</v>
      </c>
      <c r="R135" s="35" t="str">
        <f>IFERROR(CONCATENATE(U$2,Zweckbestimmung[[#This Row],[Zweckbestimmung]]),"")</f>
        <v/>
      </c>
      <c r="S135" s="35">
        <f>IF(R135="",0,SUMIFS(Kollektenübersicht!$H:$H,Kollektenübersicht!$G:$G,R135)+SUMIFS(Kollektenübersicht!$J:$J,Kollektenübersicht!$G:$G,R135)+SUMIFS(Anfangsbestände!F:F,Anfangsbestände!E:E,R135))</f>
        <v>0</v>
      </c>
    </row>
    <row r="136" spans="1:19" x14ac:dyDescent="0.3">
      <c r="A136" s="35">
        <v>135</v>
      </c>
      <c r="B136" s="61">
        <v>1135</v>
      </c>
      <c r="C136" s="61" t="str">
        <f>IFERROR(VLOOKUP(B136,'Eingabe Zweckbestimmungen'!J:J,1,FALSE),"")</f>
        <v/>
      </c>
      <c r="D136" s="61" t="str">
        <f>IFERROR(VLOOKUP(B136,'Eingabe Zweckbestimmungen'!J:K,2,FALSE),"")</f>
        <v/>
      </c>
      <c r="E136" s="96" t="s">
        <v>3</v>
      </c>
      <c r="I136" s="35" t="str">
        <f>IFERROR(IF(Pflichtkollekte[[#This Row],[Pflichtkollekten]]="","",Pflichtkollekte[[#This Row],[Pflichtkollekten]]),"")</f>
        <v/>
      </c>
      <c r="J136" s="35" t="str">
        <f>IFERROR(IF(#REF!="","",#REF!),"")</f>
        <v/>
      </c>
      <c r="K136" s="35" t="str">
        <f>IFERROR(IF(#REF!="","",#REF!),"")</f>
        <v/>
      </c>
      <c r="N136" s="35">
        <f t="shared" si="4"/>
        <v>0</v>
      </c>
      <c r="O136" s="35" t="str">
        <f>IFERROR(CONCATENATE(U$1,Zweckbestimmung[[#This Row],[Zweckbestimmung]]),"")</f>
        <v/>
      </c>
      <c r="P136" s="35">
        <f>IF(O136="",0,SUMIFS(Kollektenübersicht!$H:$H,Kollektenübersicht!$G:$G,O136)+SUMIFS(Kollektenübersicht!$J:$J,Kollektenübersicht!$G:$G,O136)+SUMIFS(Anfangsbestände!F:F,Anfangsbestände!E:E,O136))</f>
        <v>0</v>
      </c>
      <c r="Q136" s="35">
        <f t="shared" si="5"/>
        <v>0</v>
      </c>
      <c r="R136" s="35" t="str">
        <f>IFERROR(CONCATENATE(U$2,Zweckbestimmung[[#This Row],[Zweckbestimmung]]),"")</f>
        <v/>
      </c>
      <c r="S136" s="35">
        <f>IF(R136="",0,SUMIFS(Kollektenübersicht!$H:$H,Kollektenübersicht!$G:$G,R136)+SUMIFS(Kollektenübersicht!$J:$J,Kollektenübersicht!$G:$G,R136)+SUMIFS(Anfangsbestände!F:F,Anfangsbestände!E:E,R136))</f>
        <v>0</v>
      </c>
    </row>
    <row r="137" spans="1:19" x14ac:dyDescent="0.3">
      <c r="A137" s="35">
        <v>136</v>
      </c>
      <c r="B137" s="61">
        <v>1136</v>
      </c>
      <c r="C137" s="61" t="str">
        <f>IFERROR(VLOOKUP(B137,'Eingabe Zweckbestimmungen'!J:J,1,FALSE),"")</f>
        <v/>
      </c>
      <c r="D137" s="61" t="str">
        <f>IFERROR(VLOOKUP(B137,'Eingabe Zweckbestimmungen'!J:K,2,FALSE),"")</f>
        <v/>
      </c>
      <c r="E137" s="96" t="s">
        <v>3</v>
      </c>
      <c r="I137" s="35" t="str">
        <f>IFERROR(IF(Pflichtkollekte[[#This Row],[Pflichtkollekten]]="","",Pflichtkollekte[[#This Row],[Pflichtkollekten]]),"")</f>
        <v/>
      </c>
      <c r="J137" s="35" t="str">
        <f>IFERROR(IF(#REF!="","",#REF!),"")</f>
        <v/>
      </c>
      <c r="K137" s="35" t="str">
        <f>IFERROR(IF(#REF!="","",#REF!),"")</f>
        <v/>
      </c>
      <c r="N137" s="35">
        <f t="shared" si="4"/>
        <v>0</v>
      </c>
      <c r="O137" s="35" t="str">
        <f>IFERROR(CONCATENATE(U$1,Zweckbestimmung[[#This Row],[Zweckbestimmung]]),"")</f>
        <v/>
      </c>
      <c r="P137" s="35">
        <f>IF(O137="",0,SUMIFS(Kollektenübersicht!$H:$H,Kollektenübersicht!$G:$G,O137)+SUMIFS(Kollektenübersicht!$J:$J,Kollektenübersicht!$G:$G,O137)+SUMIFS(Anfangsbestände!F:F,Anfangsbestände!E:E,O137))</f>
        <v>0</v>
      </c>
      <c r="Q137" s="35">
        <f t="shared" si="5"/>
        <v>0</v>
      </c>
      <c r="R137" s="35" t="str">
        <f>IFERROR(CONCATENATE(U$2,Zweckbestimmung[[#This Row],[Zweckbestimmung]]),"")</f>
        <v/>
      </c>
      <c r="S137" s="35">
        <f>IF(R137="",0,SUMIFS(Kollektenübersicht!$H:$H,Kollektenübersicht!$G:$G,R137)+SUMIFS(Kollektenübersicht!$J:$J,Kollektenübersicht!$G:$G,R137)+SUMIFS(Anfangsbestände!F:F,Anfangsbestände!E:E,R137))</f>
        <v>0</v>
      </c>
    </row>
    <row r="138" spans="1:19" x14ac:dyDescent="0.3">
      <c r="A138" s="35">
        <v>137</v>
      </c>
      <c r="B138" s="61">
        <v>1137</v>
      </c>
      <c r="C138" s="61" t="str">
        <f>IFERROR(VLOOKUP(B138,'Eingabe Zweckbestimmungen'!J:J,1,FALSE),"")</f>
        <v/>
      </c>
      <c r="D138" s="61" t="str">
        <f>IFERROR(VLOOKUP(B138,'Eingabe Zweckbestimmungen'!J:K,2,FALSE),"")</f>
        <v/>
      </c>
      <c r="E138" s="96" t="s">
        <v>3</v>
      </c>
      <c r="I138" s="35" t="str">
        <f>IFERROR(IF(Pflichtkollekte[[#This Row],[Pflichtkollekten]]="","",Pflichtkollekte[[#This Row],[Pflichtkollekten]]),"")</f>
        <v/>
      </c>
      <c r="J138" s="35" t="str">
        <f>IFERROR(IF(#REF!="","",#REF!),"")</f>
        <v/>
      </c>
      <c r="K138" s="35" t="str">
        <f>IFERROR(IF(#REF!="","",#REF!),"")</f>
        <v/>
      </c>
      <c r="N138" s="35">
        <f t="shared" si="4"/>
        <v>0</v>
      </c>
      <c r="O138" s="35" t="str">
        <f>IFERROR(CONCATENATE(U$1,Zweckbestimmung[[#This Row],[Zweckbestimmung]]),"")</f>
        <v/>
      </c>
      <c r="P138" s="35">
        <f>IF(O138="",0,SUMIFS(Kollektenübersicht!$H:$H,Kollektenübersicht!$G:$G,O138)+SUMIFS(Kollektenübersicht!$J:$J,Kollektenübersicht!$G:$G,O138)+SUMIFS(Anfangsbestände!F:F,Anfangsbestände!E:E,O138))</f>
        <v>0</v>
      </c>
      <c r="Q138" s="35">
        <f t="shared" si="5"/>
        <v>0</v>
      </c>
      <c r="R138" s="35" t="str">
        <f>IFERROR(CONCATENATE(U$2,Zweckbestimmung[[#This Row],[Zweckbestimmung]]),"")</f>
        <v/>
      </c>
      <c r="S138" s="35">
        <f>IF(R138="",0,SUMIFS(Kollektenübersicht!$H:$H,Kollektenübersicht!$G:$G,R138)+SUMIFS(Kollektenübersicht!$J:$J,Kollektenübersicht!$G:$G,R138)+SUMIFS(Anfangsbestände!F:F,Anfangsbestände!E:E,R138))</f>
        <v>0</v>
      </c>
    </row>
    <row r="139" spans="1:19" x14ac:dyDescent="0.3">
      <c r="A139" s="35">
        <v>138</v>
      </c>
      <c r="B139" s="61">
        <v>1138</v>
      </c>
      <c r="C139" s="61" t="str">
        <f>IFERROR(VLOOKUP(B139,'Eingabe Zweckbestimmungen'!J:J,1,FALSE),"")</f>
        <v/>
      </c>
      <c r="D139" s="61" t="str">
        <f>IFERROR(VLOOKUP(B139,'Eingabe Zweckbestimmungen'!J:K,2,FALSE),"")</f>
        <v/>
      </c>
      <c r="E139" s="96" t="s">
        <v>3</v>
      </c>
      <c r="I139" s="35" t="str">
        <f>IFERROR(IF(Pflichtkollekte[[#This Row],[Pflichtkollekten]]="","",Pflichtkollekte[[#This Row],[Pflichtkollekten]]),"")</f>
        <v/>
      </c>
      <c r="J139" s="35" t="str">
        <f>IFERROR(IF(#REF!="","",#REF!),"")</f>
        <v/>
      </c>
      <c r="K139" s="35" t="str">
        <f>IFERROR(IF(#REF!="","",#REF!),"")</f>
        <v/>
      </c>
      <c r="N139" s="35">
        <f t="shared" si="4"/>
        <v>0</v>
      </c>
      <c r="O139" s="35" t="str">
        <f>IFERROR(CONCATENATE(U$1,Zweckbestimmung[[#This Row],[Zweckbestimmung]]),"")</f>
        <v/>
      </c>
      <c r="P139" s="35">
        <f>IF(O139="",0,SUMIFS(Kollektenübersicht!$H:$H,Kollektenübersicht!$G:$G,O139)+SUMIFS(Kollektenübersicht!$J:$J,Kollektenübersicht!$G:$G,O139)+SUMIFS(Anfangsbestände!F:F,Anfangsbestände!E:E,O139))</f>
        <v>0</v>
      </c>
      <c r="Q139" s="35">
        <f t="shared" si="5"/>
        <v>0</v>
      </c>
      <c r="R139" s="35" t="str">
        <f>IFERROR(CONCATENATE(U$2,Zweckbestimmung[[#This Row],[Zweckbestimmung]]),"")</f>
        <v/>
      </c>
      <c r="S139" s="35">
        <f>IF(R139="",0,SUMIFS(Kollektenübersicht!$H:$H,Kollektenübersicht!$G:$G,R139)+SUMIFS(Kollektenübersicht!$J:$J,Kollektenübersicht!$G:$G,R139)+SUMIFS(Anfangsbestände!F:F,Anfangsbestände!E:E,R139))</f>
        <v>0</v>
      </c>
    </row>
    <row r="140" spans="1:19" x14ac:dyDescent="0.3">
      <c r="A140" s="35">
        <v>139</v>
      </c>
      <c r="B140" s="61">
        <v>1139</v>
      </c>
      <c r="C140" s="61" t="str">
        <f>IFERROR(VLOOKUP(B140,'Eingabe Zweckbestimmungen'!J:J,1,FALSE),"")</f>
        <v/>
      </c>
      <c r="D140" s="61" t="str">
        <f>IFERROR(VLOOKUP(B140,'Eingabe Zweckbestimmungen'!J:K,2,FALSE),"")</f>
        <v/>
      </c>
      <c r="E140" s="96" t="s">
        <v>3</v>
      </c>
      <c r="I140" s="35" t="str">
        <f>IFERROR(IF(Pflichtkollekte[[#This Row],[Pflichtkollekten]]="","",Pflichtkollekte[[#This Row],[Pflichtkollekten]]),"")</f>
        <v/>
      </c>
      <c r="J140" s="35" t="str">
        <f>IFERROR(IF(#REF!="","",#REF!),"")</f>
        <v/>
      </c>
      <c r="K140" s="35" t="str">
        <f>IFERROR(IF(#REF!="","",#REF!),"")</f>
        <v/>
      </c>
      <c r="N140" s="35">
        <f t="shared" si="4"/>
        <v>0</v>
      </c>
      <c r="O140" s="35" t="str">
        <f>IFERROR(CONCATENATE(U$1,Zweckbestimmung[[#This Row],[Zweckbestimmung]]),"")</f>
        <v/>
      </c>
      <c r="P140" s="35">
        <f>IF(O140="",0,SUMIFS(Kollektenübersicht!$H:$H,Kollektenübersicht!$G:$G,O140)+SUMIFS(Kollektenübersicht!$J:$J,Kollektenübersicht!$G:$G,O140)+SUMIFS(Anfangsbestände!F:F,Anfangsbestände!E:E,O140))</f>
        <v>0</v>
      </c>
      <c r="Q140" s="35">
        <f t="shared" si="5"/>
        <v>0</v>
      </c>
      <c r="R140" s="35" t="str">
        <f>IFERROR(CONCATENATE(U$2,Zweckbestimmung[[#This Row],[Zweckbestimmung]]),"")</f>
        <v/>
      </c>
      <c r="S140" s="35">
        <f>IF(R140="",0,SUMIFS(Kollektenübersicht!$H:$H,Kollektenübersicht!$G:$G,R140)+SUMIFS(Kollektenübersicht!$J:$J,Kollektenübersicht!$G:$G,R140)+SUMIFS(Anfangsbestände!F:F,Anfangsbestände!E:E,R140))</f>
        <v>0</v>
      </c>
    </row>
    <row r="141" spans="1:19" x14ac:dyDescent="0.3">
      <c r="A141" s="35">
        <v>140</v>
      </c>
      <c r="B141" s="61">
        <v>1140</v>
      </c>
      <c r="C141" s="61" t="str">
        <f>IFERROR(VLOOKUP(B141,'Eingabe Zweckbestimmungen'!J:J,1,FALSE),"")</f>
        <v/>
      </c>
      <c r="D141" s="61" t="str">
        <f>IFERROR(VLOOKUP(B141,'Eingabe Zweckbestimmungen'!J:K,2,FALSE),"")</f>
        <v/>
      </c>
      <c r="E141" s="96" t="s">
        <v>3</v>
      </c>
      <c r="I141" s="35" t="str">
        <f>IFERROR(IF(Pflichtkollekte[[#This Row],[Pflichtkollekten]]="","",Pflichtkollekte[[#This Row],[Pflichtkollekten]]),"")</f>
        <v/>
      </c>
      <c r="J141" s="35" t="str">
        <f>IFERROR(IF(#REF!="","",#REF!),"")</f>
        <v/>
      </c>
      <c r="K141" s="35" t="str">
        <f>IFERROR(IF(#REF!="","",#REF!),"")</f>
        <v/>
      </c>
      <c r="N141" s="35">
        <f t="shared" si="4"/>
        <v>0</v>
      </c>
      <c r="O141" s="35" t="str">
        <f>IFERROR(CONCATENATE(U$1,Zweckbestimmung[[#This Row],[Zweckbestimmung]]),"")</f>
        <v/>
      </c>
      <c r="P141" s="35">
        <f>IF(O141="",0,SUMIFS(Kollektenübersicht!$H:$H,Kollektenübersicht!$G:$G,O141)+SUMIFS(Kollektenübersicht!$J:$J,Kollektenübersicht!$G:$G,O141)+SUMIFS(Anfangsbestände!F:F,Anfangsbestände!E:E,O141))</f>
        <v>0</v>
      </c>
      <c r="Q141" s="35">
        <f t="shared" si="5"/>
        <v>0</v>
      </c>
      <c r="R141" s="35" t="str">
        <f>IFERROR(CONCATENATE(U$2,Zweckbestimmung[[#This Row],[Zweckbestimmung]]),"")</f>
        <v/>
      </c>
      <c r="S141" s="35">
        <f>IF(R141="",0,SUMIFS(Kollektenübersicht!$H:$H,Kollektenübersicht!$G:$G,R141)+SUMIFS(Kollektenübersicht!$J:$J,Kollektenübersicht!$G:$G,R141)+SUMIFS(Anfangsbestände!F:F,Anfangsbestände!E:E,R141))</f>
        <v>0</v>
      </c>
    </row>
    <row r="142" spans="1:19" x14ac:dyDescent="0.3">
      <c r="A142" s="35">
        <v>141</v>
      </c>
      <c r="B142" s="61">
        <v>1141</v>
      </c>
      <c r="C142" s="61" t="str">
        <f>IFERROR(VLOOKUP(B142,'Eingabe Zweckbestimmungen'!J:J,1,FALSE),"")</f>
        <v/>
      </c>
      <c r="D142" s="61" t="str">
        <f>IFERROR(VLOOKUP(B142,'Eingabe Zweckbestimmungen'!J:K,2,FALSE),"")</f>
        <v/>
      </c>
      <c r="E142" s="96" t="s">
        <v>3</v>
      </c>
      <c r="I142" s="35" t="str">
        <f>IFERROR(IF(Pflichtkollekte[[#This Row],[Pflichtkollekten]]="","",Pflichtkollekte[[#This Row],[Pflichtkollekten]]),"")</f>
        <v/>
      </c>
      <c r="J142" s="35" t="str">
        <f>IFERROR(IF(#REF!="","",#REF!),"")</f>
        <v/>
      </c>
      <c r="K142" s="35" t="str">
        <f>IFERROR(IF(#REF!="","",#REF!),"")</f>
        <v/>
      </c>
      <c r="N142" s="35">
        <f t="shared" si="4"/>
        <v>0</v>
      </c>
      <c r="O142" s="35" t="str">
        <f>IFERROR(CONCATENATE(U$1,Zweckbestimmung[[#This Row],[Zweckbestimmung]]),"")</f>
        <v/>
      </c>
      <c r="P142" s="35">
        <f>IF(O142="",0,SUMIFS(Kollektenübersicht!$H:$H,Kollektenübersicht!$G:$G,O142)+SUMIFS(Kollektenübersicht!$J:$J,Kollektenübersicht!$G:$G,O142)+SUMIFS(Anfangsbestände!F:F,Anfangsbestände!E:E,O142))</f>
        <v>0</v>
      </c>
      <c r="Q142" s="35">
        <f t="shared" si="5"/>
        <v>0</v>
      </c>
      <c r="R142" s="35" t="str">
        <f>IFERROR(CONCATENATE(U$2,Zweckbestimmung[[#This Row],[Zweckbestimmung]]),"")</f>
        <v/>
      </c>
      <c r="S142" s="35">
        <f>IF(R142="",0,SUMIFS(Kollektenübersicht!$H:$H,Kollektenübersicht!$G:$G,R142)+SUMIFS(Kollektenübersicht!$J:$J,Kollektenübersicht!$G:$G,R142)+SUMIFS(Anfangsbestände!F:F,Anfangsbestände!E:E,R142))</f>
        <v>0</v>
      </c>
    </row>
    <row r="143" spans="1:19" x14ac:dyDescent="0.3">
      <c r="A143" s="35">
        <v>142</v>
      </c>
      <c r="B143" s="61">
        <v>1142</v>
      </c>
      <c r="C143" s="61" t="str">
        <f>IFERROR(VLOOKUP(B143,'Eingabe Zweckbestimmungen'!J:J,1,FALSE),"")</f>
        <v/>
      </c>
      <c r="D143" s="61" t="str">
        <f>IFERROR(VLOOKUP(B143,'Eingabe Zweckbestimmungen'!J:K,2,FALSE),"")</f>
        <v/>
      </c>
      <c r="E143" s="96" t="s">
        <v>3</v>
      </c>
      <c r="I143" s="35" t="str">
        <f>IFERROR(IF(Pflichtkollekte[[#This Row],[Pflichtkollekten]]="","",Pflichtkollekte[[#This Row],[Pflichtkollekten]]),"")</f>
        <v/>
      </c>
      <c r="J143" s="35" t="str">
        <f>IFERROR(IF(#REF!="","",#REF!),"")</f>
        <v/>
      </c>
      <c r="K143" s="35" t="str">
        <f>IFERROR(IF(#REF!="","",#REF!),"")</f>
        <v/>
      </c>
      <c r="N143" s="35">
        <f t="shared" si="4"/>
        <v>0</v>
      </c>
      <c r="O143" s="35" t="str">
        <f>IFERROR(CONCATENATE(U$1,Zweckbestimmung[[#This Row],[Zweckbestimmung]]),"")</f>
        <v/>
      </c>
      <c r="P143" s="35">
        <f>IF(O143="",0,SUMIFS(Kollektenübersicht!$H:$H,Kollektenübersicht!$G:$G,O143)+SUMIFS(Kollektenübersicht!$J:$J,Kollektenübersicht!$G:$G,O143)+SUMIFS(Anfangsbestände!F:F,Anfangsbestände!E:E,O143))</f>
        <v>0</v>
      </c>
      <c r="Q143" s="35">
        <f t="shared" si="5"/>
        <v>0</v>
      </c>
      <c r="R143" s="35" t="str">
        <f>IFERROR(CONCATENATE(U$2,Zweckbestimmung[[#This Row],[Zweckbestimmung]]),"")</f>
        <v/>
      </c>
      <c r="S143" s="35">
        <f>IF(R143="",0,SUMIFS(Kollektenübersicht!$H:$H,Kollektenübersicht!$G:$G,R143)+SUMIFS(Kollektenübersicht!$J:$J,Kollektenübersicht!$G:$G,R143)+SUMIFS(Anfangsbestände!F:F,Anfangsbestände!E:E,R143))</f>
        <v>0</v>
      </c>
    </row>
    <row r="144" spans="1:19" x14ac:dyDescent="0.3">
      <c r="A144" s="35">
        <v>143</v>
      </c>
      <c r="B144" s="61">
        <v>1143</v>
      </c>
      <c r="C144" s="61" t="str">
        <f>IFERROR(VLOOKUP(B144,'Eingabe Zweckbestimmungen'!J:J,1,FALSE),"")</f>
        <v/>
      </c>
      <c r="D144" s="61" t="str">
        <f>IFERROR(VLOOKUP(B144,'Eingabe Zweckbestimmungen'!J:K,2,FALSE),"")</f>
        <v/>
      </c>
      <c r="E144" s="96" t="s">
        <v>3</v>
      </c>
      <c r="I144" s="35" t="str">
        <f>IFERROR(IF(Pflichtkollekte[[#This Row],[Pflichtkollekten]]="","",Pflichtkollekte[[#This Row],[Pflichtkollekten]]),"")</f>
        <v/>
      </c>
      <c r="J144" s="35" t="str">
        <f>IFERROR(IF(#REF!="","",#REF!),"")</f>
        <v/>
      </c>
      <c r="K144" s="35" t="str">
        <f>IFERROR(IF(#REF!="","",#REF!),"")</f>
        <v/>
      </c>
      <c r="N144" s="35">
        <f t="shared" si="4"/>
        <v>0</v>
      </c>
      <c r="O144" s="35" t="str">
        <f>IFERROR(CONCATENATE(U$1,Zweckbestimmung[[#This Row],[Zweckbestimmung]]),"")</f>
        <v/>
      </c>
      <c r="P144" s="35">
        <f>IF(O144="",0,SUMIFS(Kollektenübersicht!$H:$H,Kollektenübersicht!$G:$G,O144)+SUMIFS(Kollektenübersicht!$J:$J,Kollektenübersicht!$G:$G,O144)+SUMIFS(Anfangsbestände!F:F,Anfangsbestände!E:E,O144))</f>
        <v>0</v>
      </c>
      <c r="Q144" s="35">
        <f t="shared" si="5"/>
        <v>0</v>
      </c>
      <c r="R144" s="35" t="str">
        <f>IFERROR(CONCATENATE(U$2,Zweckbestimmung[[#This Row],[Zweckbestimmung]]),"")</f>
        <v/>
      </c>
      <c r="S144" s="35">
        <f>IF(R144="",0,SUMIFS(Kollektenübersicht!$H:$H,Kollektenübersicht!$G:$G,R144)+SUMIFS(Kollektenübersicht!$J:$J,Kollektenübersicht!$G:$G,R144)+SUMIFS(Anfangsbestände!F:F,Anfangsbestände!E:E,R144))</f>
        <v>0</v>
      </c>
    </row>
    <row r="145" spans="1:19" x14ac:dyDescent="0.3">
      <c r="A145" s="35">
        <v>144</v>
      </c>
      <c r="B145" s="61">
        <v>1144</v>
      </c>
      <c r="C145" s="61" t="str">
        <f>IFERROR(VLOOKUP(B145,'Eingabe Zweckbestimmungen'!J:J,1,FALSE),"")</f>
        <v/>
      </c>
      <c r="D145" s="61" t="str">
        <f>IFERROR(VLOOKUP(B145,'Eingabe Zweckbestimmungen'!J:K,2,FALSE),"")</f>
        <v/>
      </c>
      <c r="E145" s="96" t="s">
        <v>3</v>
      </c>
      <c r="I145" s="35" t="str">
        <f>IFERROR(IF(Pflichtkollekte[[#This Row],[Pflichtkollekten]]="","",Pflichtkollekte[[#This Row],[Pflichtkollekten]]),"")</f>
        <v/>
      </c>
      <c r="J145" s="35" t="str">
        <f>IFERROR(IF(#REF!="","",#REF!),"")</f>
        <v/>
      </c>
      <c r="K145" s="35" t="str">
        <f>IFERROR(IF(#REF!="","",#REF!),"")</f>
        <v/>
      </c>
      <c r="N145" s="35">
        <f t="shared" si="4"/>
        <v>0</v>
      </c>
      <c r="O145" s="35" t="str">
        <f>IFERROR(CONCATENATE(U$1,Zweckbestimmung[[#This Row],[Zweckbestimmung]]),"")</f>
        <v/>
      </c>
      <c r="P145" s="35">
        <f>IF(O145="",0,SUMIFS(Kollektenübersicht!$H:$H,Kollektenübersicht!$G:$G,O145)+SUMIFS(Kollektenübersicht!$J:$J,Kollektenübersicht!$G:$G,O145)+SUMIFS(Anfangsbestände!F:F,Anfangsbestände!E:E,O145))</f>
        <v>0</v>
      </c>
      <c r="Q145" s="35">
        <f t="shared" si="5"/>
        <v>0</v>
      </c>
      <c r="R145" s="35" t="str">
        <f>IFERROR(CONCATENATE(U$2,Zweckbestimmung[[#This Row],[Zweckbestimmung]]),"")</f>
        <v/>
      </c>
      <c r="S145" s="35">
        <f>IF(R145="",0,SUMIFS(Kollektenübersicht!$H:$H,Kollektenübersicht!$G:$G,R145)+SUMIFS(Kollektenübersicht!$J:$J,Kollektenübersicht!$G:$G,R145)+SUMIFS(Anfangsbestände!F:F,Anfangsbestände!E:E,R145))</f>
        <v>0</v>
      </c>
    </row>
    <row r="146" spans="1:19" x14ac:dyDescent="0.3">
      <c r="A146" s="35">
        <v>145</v>
      </c>
      <c r="B146" s="61">
        <v>1145</v>
      </c>
      <c r="C146" s="61" t="str">
        <f>IFERROR(VLOOKUP(B146,'Eingabe Zweckbestimmungen'!J:J,1,FALSE),"")</f>
        <v/>
      </c>
      <c r="D146" s="61" t="str">
        <f>IFERROR(VLOOKUP(B146,'Eingabe Zweckbestimmungen'!J:K,2,FALSE),"")</f>
        <v/>
      </c>
      <c r="E146" s="96" t="s">
        <v>3</v>
      </c>
      <c r="I146" s="35" t="str">
        <f>IFERROR(IF(Pflichtkollekte[[#This Row],[Pflichtkollekten]]="","",Pflichtkollekte[[#This Row],[Pflichtkollekten]]),"")</f>
        <v/>
      </c>
      <c r="J146" s="35" t="str">
        <f>IFERROR(IF(#REF!="","",#REF!),"")</f>
        <v/>
      </c>
      <c r="K146" s="35" t="str">
        <f>IFERROR(IF(#REF!="","",#REF!),"")</f>
        <v/>
      </c>
      <c r="N146" s="35">
        <f t="shared" si="4"/>
        <v>0</v>
      </c>
      <c r="O146" s="35" t="str">
        <f>IFERROR(CONCATENATE(U$1,Zweckbestimmung[[#This Row],[Zweckbestimmung]]),"")</f>
        <v/>
      </c>
      <c r="P146" s="35">
        <f>IF(O146="",0,SUMIFS(Kollektenübersicht!$H:$H,Kollektenübersicht!$G:$G,O146)+SUMIFS(Kollektenübersicht!$J:$J,Kollektenübersicht!$G:$G,O146)+SUMIFS(Anfangsbestände!F:F,Anfangsbestände!E:E,O146))</f>
        <v>0</v>
      </c>
      <c r="Q146" s="35">
        <f t="shared" si="5"/>
        <v>0</v>
      </c>
      <c r="R146" s="35" t="str">
        <f>IFERROR(CONCATENATE(U$2,Zweckbestimmung[[#This Row],[Zweckbestimmung]]),"")</f>
        <v/>
      </c>
      <c r="S146" s="35">
        <f>IF(R146="",0,SUMIFS(Kollektenübersicht!$H:$H,Kollektenübersicht!$G:$G,R146)+SUMIFS(Kollektenübersicht!$J:$J,Kollektenübersicht!$G:$G,R146)+SUMIFS(Anfangsbestände!F:F,Anfangsbestände!E:E,R146))</f>
        <v>0</v>
      </c>
    </row>
    <row r="147" spans="1:19" x14ac:dyDescent="0.3">
      <c r="A147" s="35">
        <v>146</v>
      </c>
      <c r="B147" s="61">
        <v>1146</v>
      </c>
      <c r="C147" s="61" t="str">
        <f>IFERROR(VLOOKUP(B147,'Eingabe Zweckbestimmungen'!J:J,1,FALSE),"")</f>
        <v/>
      </c>
      <c r="D147" s="61" t="str">
        <f>IFERROR(VLOOKUP(B147,'Eingabe Zweckbestimmungen'!J:K,2,FALSE),"")</f>
        <v/>
      </c>
      <c r="E147" s="96" t="s">
        <v>3</v>
      </c>
      <c r="I147" s="35" t="str">
        <f>IFERROR(IF(Pflichtkollekte[[#This Row],[Pflichtkollekten]]="","",Pflichtkollekte[[#This Row],[Pflichtkollekten]]),"")</f>
        <v/>
      </c>
      <c r="J147" s="35" t="str">
        <f>IFERROR(IF(#REF!="","",#REF!),"")</f>
        <v/>
      </c>
      <c r="K147" s="35" t="str">
        <f>IFERROR(IF(#REF!="","",#REF!),"")</f>
        <v/>
      </c>
      <c r="N147" s="35">
        <f t="shared" si="4"/>
        <v>0</v>
      </c>
      <c r="O147" s="35" t="str">
        <f>IFERROR(CONCATENATE(U$1,Zweckbestimmung[[#This Row],[Zweckbestimmung]]),"")</f>
        <v/>
      </c>
      <c r="P147" s="35">
        <f>IF(O147="",0,SUMIFS(Kollektenübersicht!$H:$H,Kollektenübersicht!$G:$G,O147)+SUMIFS(Kollektenübersicht!$J:$J,Kollektenübersicht!$G:$G,O147)+SUMIFS(Anfangsbestände!F:F,Anfangsbestände!E:E,O147))</f>
        <v>0</v>
      </c>
      <c r="Q147" s="35">
        <f t="shared" si="5"/>
        <v>0</v>
      </c>
      <c r="R147" s="35" t="str">
        <f>IFERROR(CONCATENATE(U$2,Zweckbestimmung[[#This Row],[Zweckbestimmung]]),"")</f>
        <v/>
      </c>
      <c r="S147" s="35">
        <f>IF(R147="",0,SUMIFS(Kollektenübersicht!$H:$H,Kollektenübersicht!$G:$G,R147)+SUMIFS(Kollektenübersicht!$J:$J,Kollektenübersicht!$G:$G,R147)+SUMIFS(Anfangsbestände!F:F,Anfangsbestände!E:E,R147))</f>
        <v>0</v>
      </c>
    </row>
    <row r="148" spans="1:19" x14ac:dyDescent="0.3">
      <c r="A148" s="35">
        <v>147</v>
      </c>
      <c r="B148" s="61">
        <v>1147</v>
      </c>
      <c r="C148" s="61" t="str">
        <f>IFERROR(VLOOKUP(B148,'Eingabe Zweckbestimmungen'!J:J,1,FALSE),"")</f>
        <v/>
      </c>
      <c r="D148" s="61" t="str">
        <f>IFERROR(VLOOKUP(B148,'Eingabe Zweckbestimmungen'!J:K,2,FALSE),"")</f>
        <v/>
      </c>
      <c r="E148" s="96" t="s">
        <v>3</v>
      </c>
      <c r="I148" s="35" t="str">
        <f>IFERROR(IF(Pflichtkollekte[[#This Row],[Pflichtkollekten]]="","",Pflichtkollekte[[#This Row],[Pflichtkollekten]]),"")</f>
        <v/>
      </c>
      <c r="J148" s="35" t="str">
        <f>IFERROR(IF(#REF!="","",#REF!),"")</f>
        <v/>
      </c>
      <c r="K148" s="35" t="str">
        <f>IFERROR(IF(#REF!="","",#REF!),"")</f>
        <v/>
      </c>
      <c r="N148" s="35">
        <f t="shared" si="4"/>
        <v>0</v>
      </c>
      <c r="O148" s="35" t="str">
        <f>IFERROR(CONCATENATE(U$1,Zweckbestimmung[[#This Row],[Zweckbestimmung]]),"")</f>
        <v/>
      </c>
      <c r="P148" s="35">
        <f>IF(O148="",0,SUMIFS(Kollektenübersicht!$H:$H,Kollektenübersicht!$G:$G,O148)+SUMIFS(Kollektenübersicht!$J:$J,Kollektenübersicht!$G:$G,O148)+SUMIFS(Anfangsbestände!F:F,Anfangsbestände!E:E,O148))</f>
        <v>0</v>
      </c>
      <c r="Q148" s="35">
        <f t="shared" si="5"/>
        <v>0</v>
      </c>
      <c r="R148" s="35" t="str">
        <f>IFERROR(CONCATENATE(U$2,Zweckbestimmung[[#This Row],[Zweckbestimmung]]),"")</f>
        <v/>
      </c>
      <c r="S148" s="35">
        <f>IF(R148="",0,SUMIFS(Kollektenübersicht!$H:$H,Kollektenübersicht!$G:$G,R148)+SUMIFS(Kollektenübersicht!$J:$J,Kollektenübersicht!$G:$G,R148)+SUMIFS(Anfangsbestände!F:F,Anfangsbestände!E:E,R148))</f>
        <v>0</v>
      </c>
    </row>
    <row r="149" spans="1:19" x14ac:dyDescent="0.3">
      <c r="A149" s="35">
        <v>148</v>
      </c>
      <c r="B149" s="61">
        <v>1148</v>
      </c>
      <c r="C149" s="61" t="str">
        <f>IFERROR(VLOOKUP(B149,'Eingabe Zweckbestimmungen'!J:J,1,FALSE),"")</f>
        <v/>
      </c>
      <c r="D149" s="61" t="str">
        <f>IFERROR(VLOOKUP(B149,'Eingabe Zweckbestimmungen'!J:K,2,FALSE),"")</f>
        <v/>
      </c>
      <c r="E149" s="96" t="s">
        <v>3</v>
      </c>
      <c r="I149" s="35" t="str">
        <f>IFERROR(IF(Pflichtkollekte[[#This Row],[Pflichtkollekten]]="","",Pflichtkollekte[[#This Row],[Pflichtkollekten]]),"")</f>
        <v/>
      </c>
      <c r="J149" s="35" t="str">
        <f>IFERROR(IF(#REF!="","",#REF!),"")</f>
        <v/>
      </c>
      <c r="K149" s="35" t="str">
        <f>IFERROR(IF(#REF!="","",#REF!),"")</f>
        <v/>
      </c>
      <c r="N149" s="35">
        <f t="shared" si="4"/>
        <v>0</v>
      </c>
      <c r="O149" s="35" t="str">
        <f>IFERROR(CONCATENATE(U$1,Zweckbestimmung[[#This Row],[Zweckbestimmung]]),"")</f>
        <v/>
      </c>
      <c r="P149" s="35">
        <f>IF(O149="",0,SUMIFS(Kollektenübersicht!$H:$H,Kollektenübersicht!$G:$G,O149)+SUMIFS(Kollektenübersicht!$J:$J,Kollektenübersicht!$G:$G,O149)+SUMIFS(Anfangsbestände!F:F,Anfangsbestände!E:E,O149))</f>
        <v>0</v>
      </c>
      <c r="Q149" s="35">
        <f t="shared" si="5"/>
        <v>0</v>
      </c>
      <c r="R149" s="35" t="str">
        <f>IFERROR(CONCATENATE(U$2,Zweckbestimmung[[#This Row],[Zweckbestimmung]]),"")</f>
        <v/>
      </c>
      <c r="S149" s="35">
        <f>IF(R149="",0,SUMIFS(Kollektenübersicht!$H:$H,Kollektenübersicht!$G:$G,R149)+SUMIFS(Kollektenübersicht!$J:$J,Kollektenübersicht!$G:$G,R149)+SUMIFS(Anfangsbestände!F:F,Anfangsbestände!E:E,R149))</f>
        <v>0</v>
      </c>
    </row>
    <row r="150" spans="1:19" x14ac:dyDescent="0.3">
      <c r="A150" s="35">
        <v>149</v>
      </c>
      <c r="B150" s="61">
        <v>1149</v>
      </c>
      <c r="C150" s="61" t="str">
        <f>IFERROR(VLOOKUP(B150,'Eingabe Zweckbestimmungen'!J:J,1,FALSE),"")</f>
        <v/>
      </c>
      <c r="D150" s="61" t="str">
        <f>IFERROR(VLOOKUP(B150,'Eingabe Zweckbestimmungen'!J:K,2,FALSE),"")</f>
        <v/>
      </c>
      <c r="E150" s="96" t="s">
        <v>3</v>
      </c>
      <c r="I150" s="35" t="str">
        <f>IFERROR(IF(Pflichtkollekte[[#This Row],[Pflichtkollekten]]="","",Pflichtkollekte[[#This Row],[Pflichtkollekten]]),"")</f>
        <v/>
      </c>
      <c r="J150" s="35" t="str">
        <f>IFERROR(IF(#REF!="","",#REF!),"")</f>
        <v/>
      </c>
      <c r="K150" s="35" t="str">
        <f>IFERROR(IF(#REF!="","",#REF!),"")</f>
        <v/>
      </c>
      <c r="N150" s="35">
        <f t="shared" si="4"/>
        <v>0</v>
      </c>
      <c r="O150" s="35" t="str">
        <f>IFERROR(CONCATENATE(U$1,Zweckbestimmung[[#This Row],[Zweckbestimmung]]),"")</f>
        <v/>
      </c>
      <c r="P150" s="35">
        <f>IF(O150="",0,SUMIFS(Kollektenübersicht!$H:$H,Kollektenübersicht!$G:$G,O150)+SUMIFS(Kollektenübersicht!$J:$J,Kollektenübersicht!$G:$G,O150)+SUMIFS(Anfangsbestände!F:F,Anfangsbestände!E:E,O150))</f>
        <v>0</v>
      </c>
      <c r="Q150" s="35">
        <f t="shared" si="5"/>
        <v>0</v>
      </c>
      <c r="R150" s="35" t="str">
        <f>IFERROR(CONCATENATE(U$2,Zweckbestimmung[[#This Row],[Zweckbestimmung]]),"")</f>
        <v/>
      </c>
      <c r="S150" s="35">
        <f>IF(R150="",0,SUMIFS(Kollektenübersicht!$H:$H,Kollektenübersicht!$G:$G,R150)+SUMIFS(Kollektenübersicht!$J:$J,Kollektenübersicht!$G:$G,R150)+SUMIFS(Anfangsbestände!F:F,Anfangsbestände!E:E,R150))</f>
        <v>0</v>
      </c>
    </row>
    <row r="151" spans="1:19" x14ac:dyDescent="0.3">
      <c r="A151" s="35">
        <v>150</v>
      </c>
      <c r="B151" s="61">
        <v>1150</v>
      </c>
      <c r="C151" s="61" t="str">
        <f>IFERROR(VLOOKUP(B151,'Eingabe Zweckbestimmungen'!J:J,1,FALSE),"")</f>
        <v/>
      </c>
      <c r="D151" s="61" t="str">
        <f>IFERROR(VLOOKUP(B151,'Eingabe Zweckbestimmungen'!J:K,2,FALSE),"")</f>
        <v/>
      </c>
      <c r="E151" s="96" t="s">
        <v>3</v>
      </c>
      <c r="I151" s="35" t="str">
        <f>IFERROR(IF(Pflichtkollekte[[#This Row],[Pflichtkollekten]]="","",Pflichtkollekte[[#This Row],[Pflichtkollekten]]),"")</f>
        <v/>
      </c>
      <c r="J151" s="35" t="str">
        <f>IFERROR(IF(#REF!="","",#REF!),"")</f>
        <v/>
      </c>
      <c r="K151" s="35" t="str">
        <f>IFERROR(IF(#REF!="","",#REF!),"")</f>
        <v/>
      </c>
      <c r="N151" s="35">
        <f t="shared" si="4"/>
        <v>0</v>
      </c>
      <c r="O151" s="35" t="str">
        <f>IFERROR(CONCATENATE(U$1,Zweckbestimmung[[#This Row],[Zweckbestimmung]]),"")</f>
        <v/>
      </c>
      <c r="P151" s="35">
        <f>IF(O151="",0,SUMIFS(Kollektenübersicht!$H:$H,Kollektenübersicht!$G:$G,O151)+SUMIFS(Kollektenübersicht!$J:$J,Kollektenübersicht!$G:$G,O151)+SUMIFS(Anfangsbestände!F:F,Anfangsbestände!E:E,O151))</f>
        <v>0</v>
      </c>
      <c r="Q151" s="35">
        <f t="shared" si="5"/>
        <v>0</v>
      </c>
      <c r="R151" s="35" t="str">
        <f>IFERROR(CONCATENATE(U$2,Zweckbestimmung[[#This Row],[Zweckbestimmung]]),"")</f>
        <v/>
      </c>
      <c r="S151" s="35">
        <f>IF(R151="",0,SUMIFS(Kollektenübersicht!$H:$H,Kollektenübersicht!$G:$G,R151)+SUMIFS(Kollektenübersicht!$J:$J,Kollektenübersicht!$G:$G,R151)+SUMIFS(Anfangsbestände!F:F,Anfangsbestände!E:E,R151))</f>
        <v>0</v>
      </c>
    </row>
    <row r="152" spans="1:19" x14ac:dyDescent="0.3">
      <c r="B152" s="61">
        <v>2001</v>
      </c>
      <c r="C152" s="61" t="str">
        <f>IFERROR(VLOOKUP(B152,N:N,1,FALSE),"")</f>
        <v/>
      </c>
      <c r="D152" s="61" t="str">
        <f>IFERROR(MID(VLOOKUP(B152,N:O,2,FALSE),21,LEN(VLOOKUP(B152,N:O,2,FALSE))-20),"")</f>
        <v/>
      </c>
      <c r="E152" s="96" t="s">
        <v>70</v>
      </c>
    </row>
    <row r="153" spans="1:19" x14ac:dyDescent="0.3">
      <c r="B153" s="61">
        <v>2002</v>
      </c>
      <c r="C153" s="61" t="str">
        <f t="shared" ref="C153:C215" si="6">IFERROR(VLOOKUP(B153,N:N,1,FALSE),"")</f>
        <v/>
      </c>
      <c r="D153" s="61" t="str">
        <f t="shared" ref="D153:D216" si="7">IFERROR(MID(VLOOKUP(B153,N:O,2,FALSE),21,LEN(VLOOKUP(B153,N:O,2,FALSE))-20),"")</f>
        <v/>
      </c>
      <c r="E153" s="96" t="s">
        <v>70</v>
      </c>
    </row>
    <row r="154" spans="1:19" x14ac:dyDescent="0.3">
      <c r="B154" s="61">
        <v>2003</v>
      </c>
      <c r="C154" s="61" t="str">
        <f t="shared" si="6"/>
        <v/>
      </c>
      <c r="D154" s="61" t="str">
        <f t="shared" si="7"/>
        <v/>
      </c>
      <c r="E154" s="96" t="s">
        <v>70</v>
      </c>
    </row>
    <row r="155" spans="1:19" x14ac:dyDescent="0.3">
      <c r="B155" s="61">
        <v>2004</v>
      </c>
      <c r="C155" s="61" t="str">
        <f t="shared" si="6"/>
        <v/>
      </c>
      <c r="D155" s="61" t="str">
        <f t="shared" si="7"/>
        <v/>
      </c>
      <c r="E155" s="96" t="s">
        <v>70</v>
      </c>
    </row>
    <row r="156" spans="1:19" x14ac:dyDescent="0.3">
      <c r="B156" s="61">
        <v>2005</v>
      </c>
      <c r="C156" s="61" t="str">
        <f t="shared" si="6"/>
        <v/>
      </c>
      <c r="D156" s="61" t="str">
        <f t="shared" si="7"/>
        <v/>
      </c>
      <c r="E156" s="96" t="s">
        <v>70</v>
      </c>
    </row>
    <row r="157" spans="1:19" x14ac:dyDescent="0.3">
      <c r="B157" s="61">
        <v>2006</v>
      </c>
      <c r="C157" s="61" t="str">
        <f t="shared" si="6"/>
        <v/>
      </c>
      <c r="D157" s="61" t="str">
        <f t="shared" si="7"/>
        <v/>
      </c>
      <c r="E157" s="96" t="s">
        <v>70</v>
      </c>
    </row>
    <row r="158" spans="1:19" x14ac:dyDescent="0.3">
      <c r="B158" s="61">
        <v>2007</v>
      </c>
      <c r="C158" s="61" t="str">
        <f t="shared" si="6"/>
        <v/>
      </c>
      <c r="D158" s="61" t="str">
        <f t="shared" si="7"/>
        <v/>
      </c>
      <c r="E158" s="96" t="s">
        <v>70</v>
      </c>
    </row>
    <row r="159" spans="1:19" x14ac:dyDescent="0.3">
      <c r="B159" s="61">
        <v>2008</v>
      </c>
      <c r="C159" s="61" t="str">
        <f t="shared" si="6"/>
        <v/>
      </c>
      <c r="D159" s="61" t="str">
        <f t="shared" si="7"/>
        <v/>
      </c>
      <c r="E159" s="96" t="s">
        <v>70</v>
      </c>
    </row>
    <row r="160" spans="1:19" x14ac:dyDescent="0.3">
      <c r="B160" s="61">
        <v>2009</v>
      </c>
      <c r="C160" s="61" t="str">
        <f t="shared" si="6"/>
        <v/>
      </c>
      <c r="D160" s="61" t="str">
        <f t="shared" si="7"/>
        <v/>
      </c>
      <c r="E160" s="96" t="s">
        <v>70</v>
      </c>
    </row>
    <row r="161" spans="2:5" x14ac:dyDescent="0.3">
      <c r="B161" s="61">
        <v>2010</v>
      </c>
      <c r="C161" s="61" t="str">
        <f t="shared" si="6"/>
        <v/>
      </c>
      <c r="D161" s="61" t="str">
        <f t="shared" si="7"/>
        <v/>
      </c>
      <c r="E161" s="96" t="s">
        <v>70</v>
      </c>
    </row>
    <row r="162" spans="2:5" x14ac:dyDescent="0.3">
      <c r="B162" s="61">
        <v>2011</v>
      </c>
      <c r="C162" s="61" t="str">
        <f t="shared" si="6"/>
        <v/>
      </c>
      <c r="D162" s="61" t="str">
        <f t="shared" si="7"/>
        <v/>
      </c>
      <c r="E162" s="96" t="s">
        <v>70</v>
      </c>
    </row>
    <row r="163" spans="2:5" x14ac:dyDescent="0.3">
      <c r="B163" s="61">
        <v>2012</v>
      </c>
      <c r="C163" s="61" t="str">
        <f t="shared" si="6"/>
        <v/>
      </c>
      <c r="D163" s="61" t="str">
        <f t="shared" si="7"/>
        <v/>
      </c>
      <c r="E163" s="96" t="s">
        <v>70</v>
      </c>
    </row>
    <row r="164" spans="2:5" x14ac:dyDescent="0.3">
      <c r="B164" s="61">
        <v>2013</v>
      </c>
      <c r="C164" s="61" t="str">
        <f t="shared" si="6"/>
        <v/>
      </c>
      <c r="D164" s="61" t="str">
        <f t="shared" si="7"/>
        <v/>
      </c>
      <c r="E164" s="96" t="s">
        <v>70</v>
      </c>
    </row>
    <row r="165" spans="2:5" x14ac:dyDescent="0.3">
      <c r="B165" s="61">
        <v>2014</v>
      </c>
      <c r="C165" s="61" t="str">
        <f t="shared" si="6"/>
        <v/>
      </c>
      <c r="D165" s="61" t="str">
        <f t="shared" si="7"/>
        <v/>
      </c>
      <c r="E165" s="96" t="s">
        <v>70</v>
      </c>
    </row>
    <row r="166" spans="2:5" x14ac:dyDescent="0.3">
      <c r="B166" s="61">
        <v>2015</v>
      </c>
      <c r="C166" s="61" t="str">
        <f t="shared" si="6"/>
        <v/>
      </c>
      <c r="D166" s="61" t="str">
        <f t="shared" si="7"/>
        <v/>
      </c>
      <c r="E166" s="96" t="s">
        <v>70</v>
      </c>
    </row>
    <row r="167" spans="2:5" x14ac:dyDescent="0.3">
      <c r="B167" s="61">
        <v>2016</v>
      </c>
      <c r="C167" s="61" t="str">
        <f t="shared" si="6"/>
        <v/>
      </c>
      <c r="D167" s="61" t="str">
        <f t="shared" si="7"/>
        <v/>
      </c>
      <c r="E167" s="96" t="s">
        <v>70</v>
      </c>
    </row>
    <row r="168" spans="2:5" x14ac:dyDescent="0.3">
      <c r="B168" s="61">
        <v>2017</v>
      </c>
      <c r="C168" s="61" t="str">
        <f t="shared" si="6"/>
        <v/>
      </c>
      <c r="D168" s="61" t="str">
        <f t="shared" si="7"/>
        <v/>
      </c>
      <c r="E168" s="96" t="s">
        <v>70</v>
      </c>
    </row>
    <row r="169" spans="2:5" x14ac:dyDescent="0.3">
      <c r="B169" s="61">
        <v>2018</v>
      </c>
      <c r="C169" s="61" t="str">
        <f t="shared" si="6"/>
        <v/>
      </c>
      <c r="D169" s="61" t="str">
        <f t="shared" si="7"/>
        <v/>
      </c>
      <c r="E169" s="96" t="s">
        <v>70</v>
      </c>
    </row>
    <row r="170" spans="2:5" x14ac:dyDescent="0.3">
      <c r="B170" s="61">
        <v>2019</v>
      </c>
      <c r="C170" s="61" t="str">
        <f t="shared" si="6"/>
        <v/>
      </c>
      <c r="D170" s="61" t="str">
        <f t="shared" si="7"/>
        <v/>
      </c>
      <c r="E170" s="96" t="s">
        <v>70</v>
      </c>
    </row>
    <row r="171" spans="2:5" x14ac:dyDescent="0.3">
      <c r="B171" s="61">
        <v>2020</v>
      </c>
      <c r="C171" s="61" t="str">
        <f t="shared" si="6"/>
        <v/>
      </c>
      <c r="D171" s="61" t="str">
        <f t="shared" si="7"/>
        <v/>
      </c>
      <c r="E171" s="96" t="s">
        <v>70</v>
      </c>
    </row>
    <row r="172" spans="2:5" x14ac:dyDescent="0.3">
      <c r="B172" s="61">
        <v>2021</v>
      </c>
      <c r="C172" s="61" t="str">
        <f t="shared" si="6"/>
        <v/>
      </c>
      <c r="D172" s="61" t="str">
        <f t="shared" si="7"/>
        <v/>
      </c>
      <c r="E172" s="96" t="s">
        <v>70</v>
      </c>
    </row>
    <row r="173" spans="2:5" x14ac:dyDescent="0.3">
      <c r="B173" s="61">
        <v>2022</v>
      </c>
      <c r="C173" s="61" t="str">
        <f t="shared" si="6"/>
        <v/>
      </c>
      <c r="D173" s="61" t="str">
        <f t="shared" si="7"/>
        <v/>
      </c>
      <c r="E173" s="96" t="s">
        <v>70</v>
      </c>
    </row>
    <row r="174" spans="2:5" x14ac:dyDescent="0.3">
      <c r="B174" s="61">
        <v>2023</v>
      </c>
      <c r="C174" s="61" t="str">
        <f t="shared" si="6"/>
        <v/>
      </c>
      <c r="D174" s="61" t="str">
        <f t="shared" si="7"/>
        <v/>
      </c>
      <c r="E174" s="96" t="s">
        <v>70</v>
      </c>
    </row>
    <row r="175" spans="2:5" x14ac:dyDescent="0.3">
      <c r="B175" s="61">
        <v>2024</v>
      </c>
      <c r="C175" s="61" t="str">
        <f t="shared" si="6"/>
        <v/>
      </c>
      <c r="D175" s="61" t="str">
        <f t="shared" si="7"/>
        <v/>
      </c>
      <c r="E175" s="96" t="s">
        <v>70</v>
      </c>
    </row>
    <row r="176" spans="2:5" x14ac:dyDescent="0.3">
      <c r="B176" s="61">
        <v>2025</v>
      </c>
      <c r="C176" s="61" t="str">
        <f t="shared" si="6"/>
        <v/>
      </c>
      <c r="D176" s="61" t="str">
        <f t="shared" si="7"/>
        <v/>
      </c>
      <c r="E176" s="96" t="s">
        <v>70</v>
      </c>
    </row>
    <row r="177" spans="2:5" x14ac:dyDescent="0.3">
      <c r="B177" s="61">
        <v>2026</v>
      </c>
      <c r="C177" s="61" t="str">
        <f t="shared" si="6"/>
        <v/>
      </c>
      <c r="D177" s="61" t="str">
        <f t="shared" si="7"/>
        <v/>
      </c>
      <c r="E177" s="96" t="s">
        <v>70</v>
      </c>
    </row>
    <row r="178" spans="2:5" x14ac:dyDescent="0.3">
      <c r="B178" s="61">
        <v>2027</v>
      </c>
      <c r="C178" s="61" t="str">
        <f t="shared" si="6"/>
        <v/>
      </c>
      <c r="D178" s="61" t="str">
        <f t="shared" si="7"/>
        <v/>
      </c>
      <c r="E178" s="96" t="s">
        <v>70</v>
      </c>
    </row>
    <row r="179" spans="2:5" x14ac:dyDescent="0.3">
      <c r="B179" s="61">
        <v>2028</v>
      </c>
      <c r="C179" s="61" t="str">
        <f t="shared" si="6"/>
        <v/>
      </c>
      <c r="D179" s="61" t="str">
        <f t="shared" si="7"/>
        <v/>
      </c>
      <c r="E179" s="96" t="s">
        <v>70</v>
      </c>
    </row>
    <row r="180" spans="2:5" x14ac:dyDescent="0.3">
      <c r="B180" s="61">
        <v>2029</v>
      </c>
      <c r="C180" s="61" t="str">
        <f t="shared" si="6"/>
        <v/>
      </c>
      <c r="D180" s="61" t="str">
        <f t="shared" si="7"/>
        <v/>
      </c>
      <c r="E180" s="96" t="s">
        <v>70</v>
      </c>
    </row>
    <row r="181" spans="2:5" x14ac:dyDescent="0.3">
      <c r="B181" s="61">
        <v>2030</v>
      </c>
      <c r="C181" s="61" t="str">
        <f t="shared" si="6"/>
        <v/>
      </c>
      <c r="D181" s="61" t="str">
        <f t="shared" si="7"/>
        <v/>
      </c>
      <c r="E181" s="96" t="s">
        <v>70</v>
      </c>
    </row>
    <row r="182" spans="2:5" x14ac:dyDescent="0.3">
      <c r="B182" s="61">
        <v>2031</v>
      </c>
      <c r="C182" s="61" t="str">
        <f t="shared" si="6"/>
        <v/>
      </c>
      <c r="D182" s="61" t="str">
        <f t="shared" si="7"/>
        <v/>
      </c>
      <c r="E182" s="96" t="s">
        <v>70</v>
      </c>
    </row>
    <row r="183" spans="2:5" x14ac:dyDescent="0.3">
      <c r="B183" s="61">
        <v>2032</v>
      </c>
      <c r="C183" s="61" t="str">
        <f t="shared" si="6"/>
        <v/>
      </c>
      <c r="D183" s="61" t="str">
        <f t="shared" si="7"/>
        <v/>
      </c>
      <c r="E183" s="96" t="s">
        <v>70</v>
      </c>
    </row>
    <row r="184" spans="2:5" x14ac:dyDescent="0.3">
      <c r="B184" s="61">
        <v>2033</v>
      </c>
      <c r="C184" s="61" t="str">
        <f t="shared" si="6"/>
        <v/>
      </c>
      <c r="D184" s="61" t="str">
        <f t="shared" si="7"/>
        <v/>
      </c>
      <c r="E184" s="96" t="s">
        <v>70</v>
      </c>
    </row>
    <row r="185" spans="2:5" x14ac:dyDescent="0.3">
      <c r="B185" s="61">
        <v>2034</v>
      </c>
      <c r="C185" s="61" t="str">
        <f t="shared" si="6"/>
        <v/>
      </c>
      <c r="D185" s="61" t="str">
        <f t="shared" si="7"/>
        <v/>
      </c>
      <c r="E185" s="96" t="s">
        <v>70</v>
      </c>
    </row>
    <row r="186" spans="2:5" x14ac:dyDescent="0.3">
      <c r="B186" s="61">
        <v>2035</v>
      </c>
      <c r="C186" s="61" t="str">
        <f t="shared" si="6"/>
        <v/>
      </c>
      <c r="D186" s="61" t="str">
        <f t="shared" si="7"/>
        <v/>
      </c>
      <c r="E186" s="96" t="s">
        <v>70</v>
      </c>
    </row>
    <row r="187" spans="2:5" x14ac:dyDescent="0.3">
      <c r="B187" s="61">
        <v>2036</v>
      </c>
      <c r="C187" s="61" t="str">
        <f t="shared" si="6"/>
        <v/>
      </c>
      <c r="D187" s="61" t="str">
        <f t="shared" si="7"/>
        <v/>
      </c>
      <c r="E187" s="96" t="s">
        <v>70</v>
      </c>
    </row>
    <row r="188" spans="2:5" x14ac:dyDescent="0.3">
      <c r="B188" s="61">
        <v>2037</v>
      </c>
      <c r="C188" s="61" t="str">
        <f t="shared" si="6"/>
        <v/>
      </c>
      <c r="D188" s="61" t="str">
        <f t="shared" si="7"/>
        <v/>
      </c>
      <c r="E188" s="96" t="s">
        <v>70</v>
      </c>
    </row>
    <row r="189" spans="2:5" x14ac:dyDescent="0.3">
      <c r="B189" s="61">
        <v>2038</v>
      </c>
      <c r="C189" s="61" t="str">
        <f t="shared" si="6"/>
        <v/>
      </c>
      <c r="D189" s="61" t="str">
        <f t="shared" si="7"/>
        <v/>
      </c>
      <c r="E189" s="96" t="s">
        <v>70</v>
      </c>
    </row>
    <row r="190" spans="2:5" x14ac:dyDescent="0.3">
      <c r="B190" s="61">
        <v>2039</v>
      </c>
      <c r="C190" s="61" t="str">
        <f t="shared" si="6"/>
        <v/>
      </c>
      <c r="D190" s="61" t="str">
        <f t="shared" si="7"/>
        <v/>
      </c>
      <c r="E190" s="96" t="s">
        <v>70</v>
      </c>
    </row>
    <row r="191" spans="2:5" x14ac:dyDescent="0.3">
      <c r="B191" s="61">
        <v>2040</v>
      </c>
      <c r="C191" s="61" t="str">
        <f t="shared" si="6"/>
        <v/>
      </c>
      <c r="D191" s="61" t="str">
        <f t="shared" si="7"/>
        <v/>
      </c>
      <c r="E191" s="96" t="s">
        <v>70</v>
      </c>
    </row>
    <row r="192" spans="2:5" x14ac:dyDescent="0.3">
      <c r="B192" s="61">
        <v>2041</v>
      </c>
      <c r="C192" s="61" t="str">
        <f t="shared" si="6"/>
        <v/>
      </c>
      <c r="D192" s="61" t="str">
        <f t="shared" si="7"/>
        <v/>
      </c>
      <c r="E192" s="96" t="s">
        <v>70</v>
      </c>
    </row>
    <row r="193" spans="2:5" x14ac:dyDescent="0.3">
      <c r="B193" s="61">
        <v>2042</v>
      </c>
      <c r="C193" s="61" t="str">
        <f t="shared" si="6"/>
        <v/>
      </c>
      <c r="D193" s="61" t="str">
        <f t="shared" si="7"/>
        <v/>
      </c>
      <c r="E193" s="96" t="s">
        <v>70</v>
      </c>
    </row>
    <row r="194" spans="2:5" x14ac:dyDescent="0.3">
      <c r="B194" s="61">
        <v>2043</v>
      </c>
      <c r="C194" s="61" t="str">
        <f t="shared" si="6"/>
        <v/>
      </c>
      <c r="D194" s="61" t="str">
        <f t="shared" si="7"/>
        <v/>
      </c>
      <c r="E194" s="96" t="s">
        <v>70</v>
      </c>
    </row>
    <row r="195" spans="2:5" x14ac:dyDescent="0.3">
      <c r="B195" s="61">
        <v>2044</v>
      </c>
      <c r="C195" s="61" t="str">
        <f t="shared" si="6"/>
        <v/>
      </c>
      <c r="D195" s="61" t="str">
        <f t="shared" si="7"/>
        <v/>
      </c>
      <c r="E195" s="96" t="s">
        <v>70</v>
      </c>
    </row>
    <row r="196" spans="2:5" x14ac:dyDescent="0.3">
      <c r="B196" s="61">
        <v>2045</v>
      </c>
      <c r="C196" s="61" t="str">
        <f t="shared" si="6"/>
        <v/>
      </c>
      <c r="D196" s="61" t="str">
        <f t="shared" si="7"/>
        <v/>
      </c>
      <c r="E196" s="96" t="s">
        <v>70</v>
      </c>
    </row>
    <row r="197" spans="2:5" x14ac:dyDescent="0.3">
      <c r="B197" s="61">
        <v>2046</v>
      </c>
      <c r="C197" s="61" t="str">
        <f t="shared" si="6"/>
        <v/>
      </c>
      <c r="D197" s="61" t="str">
        <f t="shared" si="7"/>
        <v/>
      </c>
      <c r="E197" s="96" t="s">
        <v>70</v>
      </c>
    </row>
    <row r="198" spans="2:5" x14ac:dyDescent="0.3">
      <c r="B198" s="61">
        <v>2047</v>
      </c>
      <c r="C198" s="61" t="str">
        <f t="shared" si="6"/>
        <v/>
      </c>
      <c r="D198" s="61" t="str">
        <f t="shared" si="7"/>
        <v/>
      </c>
      <c r="E198" s="96" t="s">
        <v>70</v>
      </c>
    </row>
    <row r="199" spans="2:5" x14ac:dyDescent="0.3">
      <c r="B199" s="61">
        <v>2048</v>
      </c>
      <c r="C199" s="61" t="str">
        <f t="shared" si="6"/>
        <v/>
      </c>
      <c r="D199" s="61" t="str">
        <f t="shared" si="7"/>
        <v/>
      </c>
      <c r="E199" s="96" t="s">
        <v>70</v>
      </c>
    </row>
    <row r="200" spans="2:5" x14ac:dyDescent="0.3">
      <c r="B200" s="61">
        <v>2049</v>
      </c>
      <c r="C200" s="61" t="str">
        <f t="shared" si="6"/>
        <v/>
      </c>
      <c r="D200" s="61" t="str">
        <f t="shared" si="7"/>
        <v/>
      </c>
      <c r="E200" s="96" t="s">
        <v>70</v>
      </c>
    </row>
    <row r="201" spans="2:5" x14ac:dyDescent="0.3">
      <c r="B201" s="61">
        <v>2050</v>
      </c>
      <c r="C201" s="61" t="str">
        <f t="shared" si="6"/>
        <v/>
      </c>
      <c r="D201" s="61" t="str">
        <f t="shared" si="7"/>
        <v/>
      </c>
      <c r="E201" s="96" t="s">
        <v>70</v>
      </c>
    </row>
    <row r="202" spans="2:5" x14ac:dyDescent="0.3">
      <c r="B202" s="61">
        <v>2051</v>
      </c>
      <c r="C202" s="61" t="str">
        <f t="shared" si="6"/>
        <v/>
      </c>
      <c r="D202" s="61" t="str">
        <f t="shared" si="7"/>
        <v/>
      </c>
      <c r="E202" s="96" t="s">
        <v>70</v>
      </c>
    </row>
    <row r="203" spans="2:5" x14ac:dyDescent="0.3">
      <c r="B203" s="61">
        <v>2052</v>
      </c>
      <c r="C203" s="61" t="str">
        <f t="shared" si="6"/>
        <v/>
      </c>
      <c r="D203" s="61" t="str">
        <f t="shared" si="7"/>
        <v/>
      </c>
      <c r="E203" s="96" t="s">
        <v>70</v>
      </c>
    </row>
    <row r="204" spans="2:5" x14ac:dyDescent="0.3">
      <c r="B204" s="61">
        <v>2053</v>
      </c>
      <c r="C204" s="61" t="str">
        <f t="shared" si="6"/>
        <v/>
      </c>
      <c r="D204" s="61" t="str">
        <f t="shared" si="7"/>
        <v/>
      </c>
      <c r="E204" s="96" t="s">
        <v>70</v>
      </c>
    </row>
    <row r="205" spans="2:5" x14ac:dyDescent="0.3">
      <c r="B205" s="61">
        <v>2054</v>
      </c>
      <c r="C205" s="61" t="str">
        <f t="shared" si="6"/>
        <v/>
      </c>
      <c r="D205" s="61" t="str">
        <f t="shared" si="7"/>
        <v/>
      </c>
      <c r="E205" s="96" t="s">
        <v>70</v>
      </c>
    </row>
    <row r="206" spans="2:5" x14ac:dyDescent="0.3">
      <c r="B206" s="61">
        <v>2055</v>
      </c>
      <c r="C206" s="61" t="str">
        <f t="shared" si="6"/>
        <v/>
      </c>
      <c r="D206" s="61" t="str">
        <f t="shared" si="7"/>
        <v/>
      </c>
      <c r="E206" s="96" t="s">
        <v>70</v>
      </c>
    </row>
    <row r="207" spans="2:5" x14ac:dyDescent="0.3">
      <c r="B207" s="61">
        <v>2056</v>
      </c>
      <c r="C207" s="61" t="str">
        <f t="shared" si="6"/>
        <v/>
      </c>
      <c r="D207" s="61" t="str">
        <f t="shared" si="7"/>
        <v/>
      </c>
      <c r="E207" s="96" t="s">
        <v>70</v>
      </c>
    </row>
    <row r="208" spans="2:5" x14ac:dyDescent="0.3">
      <c r="B208" s="61">
        <v>2057</v>
      </c>
      <c r="C208" s="61" t="str">
        <f t="shared" si="6"/>
        <v/>
      </c>
      <c r="D208" s="61" t="str">
        <f t="shared" si="7"/>
        <v/>
      </c>
      <c r="E208" s="96" t="s">
        <v>70</v>
      </c>
    </row>
    <row r="209" spans="2:5" x14ac:dyDescent="0.3">
      <c r="B209" s="61">
        <v>2058</v>
      </c>
      <c r="C209" s="61" t="str">
        <f t="shared" si="6"/>
        <v/>
      </c>
      <c r="D209" s="61" t="str">
        <f t="shared" si="7"/>
        <v/>
      </c>
      <c r="E209" s="96" t="s">
        <v>70</v>
      </c>
    </row>
    <row r="210" spans="2:5" x14ac:dyDescent="0.3">
      <c r="B210" s="61">
        <v>2059</v>
      </c>
      <c r="C210" s="61" t="str">
        <f t="shared" si="6"/>
        <v/>
      </c>
      <c r="D210" s="61" t="str">
        <f t="shared" si="7"/>
        <v/>
      </c>
      <c r="E210" s="96" t="s">
        <v>70</v>
      </c>
    </row>
    <row r="211" spans="2:5" x14ac:dyDescent="0.3">
      <c r="B211" s="61">
        <v>2060</v>
      </c>
      <c r="C211" s="61" t="str">
        <f t="shared" si="6"/>
        <v/>
      </c>
      <c r="D211" s="61" t="str">
        <f t="shared" si="7"/>
        <v/>
      </c>
      <c r="E211" s="96" t="s">
        <v>70</v>
      </c>
    </row>
    <row r="212" spans="2:5" x14ac:dyDescent="0.3">
      <c r="B212" s="61">
        <v>2061</v>
      </c>
      <c r="C212" s="61" t="str">
        <f t="shared" si="6"/>
        <v/>
      </c>
      <c r="D212" s="61" t="str">
        <f t="shared" si="7"/>
        <v/>
      </c>
      <c r="E212" s="96" t="s">
        <v>70</v>
      </c>
    </row>
    <row r="213" spans="2:5" x14ac:dyDescent="0.3">
      <c r="B213" s="61">
        <v>2062</v>
      </c>
      <c r="C213" s="61" t="str">
        <f t="shared" si="6"/>
        <v/>
      </c>
      <c r="D213" s="61" t="str">
        <f t="shared" si="7"/>
        <v/>
      </c>
      <c r="E213" s="96" t="s">
        <v>70</v>
      </c>
    </row>
    <row r="214" spans="2:5" x14ac:dyDescent="0.3">
      <c r="B214" s="61">
        <v>2063</v>
      </c>
      <c r="C214" s="61" t="str">
        <f t="shared" si="6"/>
        <v/>
      </c>
      <c r="D214" s="61" t="str">
        <f t="shared" si="7"/>
        <v/>
      </c>
      <c r="E214" s="96" t="s">
        <v>70</v>
      </c>
    </row>
    <row r="215" spans="2:5" x14ac:dyDescent="0.3">
      <c r="B215" s="61">
        <v>2064</v>
      </c>
      <c r="C215" s="61" t="str">
        <f t="shared" si="6"/>
        <v/>
      </c>
      <c r="D215" s="61" t="str">
        <f t="shared" si="7"/>
        <v/>
      </c>
      <c r="E215" s="96" t="s">
        <v>70</v>
      </c>
    </row>
    <row r="216" spans="2:5" x14ac:dyDescent="0.3">
      <c r="B216" s="61">
        <v>2065</v>
      </c>
      <c r="C216" s="61" t="str">
        <f t="shared" ref="C216:C279" si="8">IFERROR(VLOOKUP(B216,N:N,1,FALSE),"")</f>
        <v/>
      </c>
      <c r="D216" s="61" t="str">
        <f t="shared" si="7"/>
        <v/>
      </c>
      <c r="E216" s="96" t="s">
        <v>70</v>
      </c>
    </row>
    <row r="217" spans="2:5" x14ac:dyDescent="0.3">
      <c r="B217" s="61">
        <v>2066</v>
      </c>
      <c r="C217" s="61" t="str">
        <f t="shared" si="8"/>
        <v/>
      </c>
      <c r="D217" s="61" t="str">
        <f t="shared" ref="D217:D280" si="9">IFERROR(MID(VLOOKUP(B217,N:O,2,FALSE),21,LEN(VLOOKUP(B217,N:O,2,FALSE))-20),"")</f>
        <v/>
      </c>
      <c r="E217" s="96" t="s">
        <v>70</v>
      </c>
    </row>
    <row r="218" spans="2:5" x14ac:dyDescent="0.3">
      <c r="B218" s="61">
        <v>2067</v>
      </c>
      <c r="C218" s="61" t="str">
        <f t="shared" si="8"/>
        <v/>
      </c>
      <c r="D218" s="61" t="str">
        <f t="shared" si="9"/>
        <v/>
      </c>
      <c r="E218" s="96" t="s">
        <v>70</v>
      </c>
    </row>
    <row r="219" spans="2:5" x14ac:dyDescent="0.3">
      <c r="B219" s="61">
        <v>2068</v>
      </c>
      <c r="C219" s="61" t="str">
        <f t="shared" si="8"/>
        <v/>
      </c>
      <c r="D219" s="61" t="str">
        <f t="shared" si="9"/>
        <v/>
      </c>
      <c r="E219" s="96" t="s">
        <v>70</v>
      </c>
    </row>
    <row r="220" spans="2:5" x14ac:dyDescent="0.3">
      <c r="B220" s="61">
        <v>2069</v>
      </c>
      <c r="C220" s="61" t="str">
        <f t="shared" si="8"/>
        <v/>
      </c>
      <c r="D220" s="61" t="str">
        <f t="shared" si="9"/>
        <v/>
      </c>
      <c r="E220" s="96" t="s">
        <v>70</v>
      </c>
    </row>
    <row r="221" spans="2:5" x14ac:dyDescent="0.3">
      <c r="B221" s="61">
        <v>2070</v>
      </c>
      <c r="C221" s="61" t="str">
        <f t="shared" si="8"/>
        <v/>
      </c>
      <c r="D221" s="61" t="str">
        <f t="shared" si="9"/>
        <v/>
      </c>
      <c r="E221" s="96" t="s">
        <v>70</v>
      </c>
    </row>
    <row r="222" spans="2:5" x14ac:dyDescent="0.3">
      <c r="B222" s="61">
        <v>2071</v>
      </c>
      <c r="C222" s="61" t="str">
        <f t="shared" si="8"/>
        <v/>
      </c>
      <c r="D222" s="61" t="str">
        <f t="shared" si="9"/>
        <v/>
      </c>
      <c r="E222" s="96" t="s">
        <v>70</v>
      </c>
    </row>
    <row r="223" spans="2:5" x14ac:dyDescent="0.3">
      <c r="B223" s="61">
        <v>2072</v>
      </c>
      <c r="C223" s="61" t="str">
        <f t="shared" si="8"/>
        <v/>
      </c>
      <c r="D223" s="61" t="str">
        <f t="shared" si="9"/>
        <v/>
      </c>
      <c r="E223" s="96" t="s">
        <v>70</v>
      </c>
    </row>
    <row r="224" spans="2:5" x14ac:dyDescent="0.3">
      <c r="B224" s="61">
        <v>2073</v>
      </c>
      <c r="C224" s="61" t="str">
        <f t="shared" si="8"/>
        <v/>
      </c>
      <c r="D224" s="61" t="str">
        <f t="shared" si="9"/>
        <v/>
      </c>
      <c r="E224" s="96" t="s">
        <v>70</v>
      </c>
    </row>
    <row r="225" spans="2:5" x14ac:dyDescent="0.3">
      <c r="B225" s="61">
        <v>2074</v>
      </c>
      <c r="C225" s="61" t="str">
        <f t="shared" si="8"/>
        <v/>
      </c>
      <c r="D225" s="61" t="str">
        <f t="shared" si="9"/>
        <v/>
      </c>
      <c r="E225" s="96" t="s">
        <v>70</v>
      </c>
    </row>
    <row r="226" spans="2:5" x14ac:dyDescent="0.3">
      <c r="B226" s="61">
        <v>2075</v>
      </c>
      <c r="C226" s="61" t="str">
        <f t="shared" si="8"/>
        <v/>
      </c>
      <c r="D226" s="61" t="str">
        <f t="shared" si="9"/>
        <v/>
      </c>
      <c r="E226" s="96" t="s">
        <v>70</v>
      </c>
    </row>
    <row r="227" spans="2:5" x14ac:dyDescent="0.3">
      <c r="B227" s="61">
        <v>2076</v>
      </c>
      <c r="C227" s="61" t="str">
        <f t="shared" si="8"/>
        <v/>
      </c>
      <c r="D227" s="61" t="str">
        <f t="shared" si="9"/>
        <v/>
      </c>
      <c r="E227" s="96" t="s">
        <v>70</v>
      </c>
    </row>
    <row r="228" spans="2:5" x14ac:dyDescent="0.3">
      <c r="B228" s="61">
        <v>2077</v>
      </c>
      <c r="C228" s="61" t="str">
        <f t="shared" si="8"/>
        <v/>
      </c>
      <c r="D228" s="61" t="str">
        <f t="shared" si="9"/>
        <v/>
      </c>
      <c r="E228" s="96" t="s">
        <v>70</v>
      </c>
    </row>
    <row r="229" spans="2:5" x14ac:dyDescent="0.3">
      <c r="B229" s="61">
        <v>2078</v>
      </c>
      <c r="C229" s="61" t="str">
        <f t="shared" si="8"/>
        <v/>
      </c>
      <c r="D229" s="61" t="str">
        <f t="shared" si="9"/>
        <v/>
      </c>
      <c r="E229" s="96" t="s">
        <v>70</v>
      </c>
    </row>
    <row r="230" spans="2:5" x14ac:dyDescent="0.3">
      <c r="B230" s="61">
        <v>2079</v>
      </c>
      <c r="C230" s="61" t="str">
        <f t="shared" si="8"/>
        <v/>
      </c>
      <c r="D230" s="61" t="str">
        <f t="shared" si="9"/>
        <v/>
      </c>
      <c r="E230" s="96" t="s">
        <v>70</v>
      </c>
    </row>
    <row r="231" spans="2:5" x14ac:dyDescent="0.3">
      <c r="B231" s="61">
        <v>2080</v>
      </c>
      <c r="C231" s="61" t="str">
        <f t="shared" si="8"/>
        <v/>
      </c>
      <c r="D231" s="61" t="str">
        <f t="shared" si="9"/>
        <v/>
      </c>
      <c r="E231" s="96" t="s">
        <v>70</v>
      </c>
    </row>
    <row r="232" spans="2:5" x14ac:dyDescent="0.3">
      <c r="B232" s="61">
        <v>2081</v>
      </c>
      <c r="C232" s="61" t="str">
        <f t="shared" si="8"/>
        <v/>
      </c>
      <c r="D232" s="61" t="str">
        <f t="shared" si="9"/>
        <v/>
      </c>
      <c r="E232" s="96" t="s">
        <v>70</v>
      </c>
    </row>
    <row r="233" spans="2:5" x14ac:dyDescent="0.3">
      <c r="B233" s="61">
        <v>2082</v>
      </c>
      <c r="C233" s="61" t="str">
        <f t="shared" si="8"/>
        <v/>
      </c>
      <c r="D233" s="61" t="str">
        <f t="shared" si="9"/>
        <v/>
      </c>
      <c r="E233" s="96" t="s">
        <v>70</v>
      </c>
    </row>
    <row r="234" spans="2:5" x14ac:dyDescent="0.3">
      <c r="B234" s="61">
        <v>2083</v>
      </c>
      <c r="C234" s="61" t="str">
        <f t="shared" si="8"/>
        <v/>
      </c>
      <c r="D234" s="61" t="str">
        <f t="shared" si="9"/>
        <v/>
      </c>
      <c r="E234" s="96" t="s">
        <v>70</v>
      </c>
    </row>
    <row r="235" spans="2:5" x14ac:dyDescent="0.3">
      <c r="B235" s="61">
        <v>2084</v>
      </c>
      <c r="C235" s="61" t="str">
        <f t="shared" si="8"/>
        <v/>
      </c>
      <c r="D235" s="61" t="str">
        <f t="shared" si="9"/>
        <v/>
      </c>
      <c r="E235" s="96" t="s">
        <v>70</v>
      </c>
    </row>
    <row r="236" spans="2:5" x14ac:dyDescent="0.3">
      <c r="B236" s="61">
        <v>2085</v>
      </c>
      <c r="C236" s="61" t="str">
        <f t="shared" si="8"/>
        <v/>
      </c>
      <c r="D236" s="61" t="str">
        <f t="shared" si="9"/>
        <v/>
      </c>
      <c r="E236" s="96" t="s">
        <v>70</v>
      </c>
    </row>
    <row r="237" spans="2:5" x14ac:dyDescent="0.3">
      <c r="B237" s="61">
        <v>2086</v>
      </c>
      <c r="C237" s="61" t="str">
        <f t="shared" si="8"/>
        <v/>
      </c>
      <c r="D237" s="61" t="str">
        <f t="shared" si="9"/>
        <v/>
      </c>
      <c r="E237" s="96" t="s">
        <v>70</v>
      </c>
    </row>
    <row r="238" spans="2:5" x14ac:dyDescent="0.3">
      <c r="B238" s="61">
        <v>2087</v>
      </c>
      <c r="C238" s="61" t="str">
        <f t="shared" si="8"/>
        <v/>
      </c>
      <c r="D238" s="61" t="str">
        <f t="shared" si="9"/>
        <v/>
      </c>
      <c r="E238" s="96" t="s">
        <v>70</v>
      </c>
    </row>
    <row r="239" spans="2:5" x14ac:dyDescent="0.3">
      <c r="B239" s="61">
        <v>2088</v>
      </c>
      <c r="C239" s="61" t="str">
        <f t="shared" si="8"/>
        <v/>
      </c>
      <c r="D239" s="61" t="str">
        <f t="shared" si="9"/>
        <v/>
      </c>
      <c r="E239" s="96" t="s">
        <v>70</v>
      </c>
    </row>
    <row r="240" spans="2:5" x14ac:dyDescent="0.3">
      <c r="B240" s="61">
        <v>2089</v>
      </c>
      <c r="C240" s="61" t="str">
        <f t="shared" si="8"/>
        <v/>
      </c>
      <c r="D240" s="61" t="str">
        <f t="shared" si="9"/>
        <v/>
      </c>
      <c r="E240" s="96" t="s">
        <v>70</v>
      </c>
    </row>
    <row r="241" spans="2:5" x14ac:dyDescent="0.3">
      <c r="B241" s="61">
        <v>2090</v>
      </c>
      <c r="C241" s="61" t="str">
        <f t="shared" si="8"/>
        <v/>
      </c>
      <c r="D241" s="61" t="str">
        <f t="shared" si="9"/>
        <v/>
      </c>
      <c r="E241" s="96" t="s">
        <v>70</v>
      </c>
    </row>
    <row r="242" spans="2:5" x14ac:dyDescent="0.3">
      <c r="B242" s="61">
        <v>2091</v>
      </c>
      <c r="C242" s="61" t="str">
        <f t="shared" si="8"/>
        <v/>
      </c>
      <c r="D242" s="61" t="str">
        <f t="shared" si="9"/>
        <v/>
      </c>
      <c r="E242" s="96" t="s">
        <v>70</v>
      </c>
    </row>
    <row r="243" spans="2:5" x14ac:dyDescent="0.3">
      <c r="B243" s="61">
        <v>2092</v>
      </c>
      <c r="C243" s="61" t="str">
        <f t="shared" si="8"/>
        <v/>
      </c>
      <c r="D243" s="61" t="str">
        <f t="shared" si="9"/>
        <v/>
      </c>
      <c r="E243" s="96" t="s">
        <v>70</v>
      </c>
    </row>
    <row r="244" spans="2:5" x14ac:dyDescent="0.3">
      <c r="B244" s="61">
        <v>2093</v>
      </c>
      <c r="C244" s="61" t="str">
        <f t="shared" si="8"/>
        <v/>
      </c>
      <c r="D244" s="61" t="str">
        <f t="shared" si="9"/>
        <v/>
      </c>
      <c r="E244" s="96" t="s">
        <v>70</v>
      </c>
    </row>
    <row r="245" spans="2:5" x14ac:dyDescent="0.3">
      <c r="B245" s="61">
        <v>2094</v>
      </c>
      <c r="C245" s="61" t="str">
        <f t="shared" si="8"/>
        <v/>
      </c>
      <c r="D245" s="61" t="str">
        <f t="shared" si="9"/>
        <v/>
      </c>
      <c r="E245" s="96" t="s">
        <v>70</v>
      </c>
    </row>
    <row r="246" spans="2:5" x14ac:dyDescent="0.3">
      <c r="B246" s="61">
        <v>2095</v>
      </c>
      <c r="C246" s="61" t="str">
        <f t="shared" si="8"/>
        <v/>
      </c>
      <c r="D246" s="61" t="str">
        <f t="shared" si="9"/>
        <v/>
      </c>
      <c r="E246" s="96" t="s">
        <v>70</v>
      </c>
    </row>
    <row r="247" spans="2:5" x14ac:dyDescent="0.3">
      <c r="B247" s="61">
        <v>2096</v>
      </c>
      <c r="C247" s="61" t="str">
        <f t="shared" si="8"/>
        <v/>
      </c>
      <c r="D247" s="61" t="str">
        <f t="shared" si="9"/>
        <v/>
      </c>
      <c r="E247" s="96" t="s">
        <v>70</v>
      </c>
    </row>
    <row r="248" spans="2:5" x14ac:dyDescent="0.3">
      <c r="B248" s="61">
        <v>2097</v>
      </c>
      <c r="C248" s="61" t="str">
        <f t="shared" si="8"/>
        <v/>
      </c>
      <c r="D248" s="61" t="str">
        <f t="shared" si="9"/>
        <v/>
      </c>
      <c r="E248" s="96" t="s">
        <v>70</v>
      </c>
    </row>
    <row r="249" spans="2:5" x14ac:dyDescent="0.3">
      <c r="B249" s="61">
        <v>2098</v>
      </c>
      <c r="C249" s="61" t="str">
        <f t="shared" si="8"/>
        <v/>
      </c>
      <c r="D249" s="61" t="str">
        <f t="shared" si="9"/>
        <v/>
      </c>
      <c r="E249" s="96" t="s">
        <v>70</v>
      </c>
    </row>
    <row r="250" spans="2:5" x14ac:dyDescent="0.3">
      <c r="B250" s="61">
        <v>2099</v>
      </c>
      <c r="C250" s="61" t="str">
        <f t="shared" si="8"/>
        <v/>
      </c>
      <c r="D250" s="61" t="str">
        <f t="shared" si="9"/>
        <v/>
      </c>
      <c r="E250" s="96" t="s">
        <v>70</v>
      </c>
    </row>
    <row r="251" spans="2:5" x14ac:dyDescent="0.3">
      <c r="B251" s="61">
        <v>2100</v>
      </c>
      <c r="C251" s="61" t="str">
        <f t="shared" si="8"/>
        <v/>
      </c>
      <c r="D251" s="61" t="str">
        <f t="shared" si="9"/>
        <v/>
      </c>
      <c r="E251" s="96" t="s">
        <v>70</v>
      </c>
    </row>
    <row r="252" spans="2:5" x14ac:dyDescent="0.3">
      <c r="B252" s="61">
        <v>2101</v>
      </c>
      <c r="C252" s="61" t="str">
        <f t="shared" si="8"/>
        <v/>
      </c>
      <c r="D252" s="61" t="str">
        <f t="shared" si="9"/>
        <v/>
      </c>
      <c r="E252" s="96" t="s">
        <v>70</v>
      </c>
    </row>
    <row r="253" spans="2:5" x14ac:dyDescent="0.3">
      <c r="B253" s="61">
        <v>2102</v>
      </c>
      <c r="C253" s="61" t="str">
        <f t="shared" si="8"/>
        <v/>
      </c>
      <c r="D253" s="61" t="str">
        <f t="shared" si="9"/>
        <v/>
      </c>
      <c r="E253" s="96" t="s">
        <v>70</v>
      </c>
    </row>
    <row r="254" spans="2:5" x14ac:dyDescent="0.3">
      <c r="B254" s="61">
        <v>2103</v>
      </c>
      <c r="C254" s="61" t="str">
        <f t="shared" si="8"/>
        <v/>
      </c>
      <c r="D254" s="61" t="str">
        <f t="shared" si="9"/>
        <v/>
      </c>
      <c r="E254" s="96" t="s">
        <v>70</v>
      </c>
    </row>
    <row r="255" spans="2:5" x14ac:dyDescent="0.3">
      <c r="B255" s="61">
        <v>2104</v>
      </c>
      <c r="C255" s="61" t="str">
        <f t="shared" si="8"/>
        <v/>
      </c>
      <c r="D255" s="61" t="str">
        <f t="shared" si="9"/>
        <v/>
      </c>
      <c r="E255" s="96" t="s">
        <v>70</v>
      </c>
    </row>
    <row r="256" spans="2:5" x14ac:dyDescent="0.3">
      <c r="B256" s="61">
        <v>2105</v>
      </c>
      <c r="C256" s="61" t="str">
        <f t="shared" si="8"/>
        <v/>
      </c>
      <c r="D256" s="61" t="str">
        <f t="shared" si="9"/>
        <v/>
      </c>
      <c r="E256" s="96" t="s">
        <v>70</v>
      </c>
    </row>
    <row r="257" spans="2:5" x14ac:dyDescent="0.3">
      <c r="B257" s="61">
        <v>2106</v>
      </c>
      <c r="C257" s="61" t="str">
        <f t="shared" si="8"/>
        <v/>
      </c>
      <c r="D257" s="61" t="str">
        <f t="shared" si="9"/>
        <v/>
      </c>
      <c r="E257" s="96" t="s">
        <v>70</v>
      </c>
    </row>
    <row r="258" spans="2:5" x14ac:dyDescent="0.3">
      <c r="B258" s="61">
        <v>2107</v>
      </c>
      <c r="C258" s="61" t="str">
        <f t="shared" si="8"/>
        <v/>
      </c>
      <c r="D258" s="61" t="str">
        <f t="shared" si="9"/>
        <v/>
      </c>
      <c r="E258" s="96" t="s">
        <v>70</v>
      </c>
    </row>
    <row r="259" spans="2:5" x14ac:dyDescent="0.3">
      <c r="B259" s="61">
        <v>2108</v>
      </c>
      <c r="C259" s="61" t="str">
        <f t="shared" si="8"/>
        <v/>
      </c>
      <c r="D259" s="61" t="str">
        <f t="shared" si="9"/>
        <v/>
      </c>
      <c r="E259" s="96" t="s">
        <v>70</v>
      </c>
    </row>
    <row r="260" spans="2:5" x14ac:dyDescent="0.3">
      <c r="B260" s="61">
        <v>2109</v>
      </c>
      <c r="C260" s="61" t="str">
        <f t="shared" si="8"/>
        <v/>
      </c>
      <c r="D260" s="61" t="str">
        <f t="shared" si="9"/>
        <v/>
      </c>
      <c r="E260" s="96" t="s">
        <v>70</v>
      </c>
    </row>
    <row r="261" spans="2:5" x14ac:dyDescent="0.3">
      <c r="B261" s="61">
        <v>2110</v>
      </c>
      <c r="C261" s="61" t="str">
        <f t="shared" si="8"/>
        <v/>
      </c>
      <c r="D261" s="61" t="str">
        <f t="shared" si="9"/>
        <v/>
      </c>
      <c r="E261" s="96" t="s">
        <v>70</v>
      </c>
    </row>
    <row r="262" spans="2:5" x14ac:dyDescent="0.3">
      <c r="B262" s="61">
        <v>2111</v>
      </c>
      <c r="C262" s="61" t="str">
        <f t="shared" si="8"/>
        <v/>
      </c>
      <c r="D262" s="61" t="str">
        <f t="shared" si="9"/>
        <v/>
      </c>
      <c r="E262" s="96" t="s">
        <v>70</v>
      </c>
    </row>
    <row r="263" spans="2:5" x14ac:dyDescent="0.3">
      <c r="B263" s="61">
        <v>2112</v>
      </c>
      <c r="C263" s="61" t="str">
        <f t="shared" si="8"/>
        <v/>
      </c>
      <c r="D263" s="61" t="str">
        <f t="shared" si="9"/>
        <v/>
      </c>
      <c r="E263" s="96" t="s">
        <v>70</v>
      </c>
    </row>
    <row r="264" spans="2:5" x14ac:dyDescent="0.3">
      <c r="B264" s="61">
        <v>2113</v>
      </c>
      <c r="C264" s="61" t="str">
        <f t="shared" si="8"/>
        <v/>
      </c>
      <c r="D264" s="61" t="str">
        <f t="shared" si="9"/>
        <v/>
      </c>
      <c r="E264" s="96" t="s">
        <v>70</v>
      </c>
    </row>
    <row r="265" spans="2:5" x14ac:dyDescent="0.3">
      <c r="B265" s="61">
        <v>2114</v>
      </c>
      <c r="C265" s="61" t="str">
        <f t="shared" si="8"/>
        <v/>
      </c>
      <c r="D265" s="61" t="str">
        <f t="shared" si="9"/>
        <v/>
      </c>
      <c r="E265" s="96" t="s">
        <v>70</v>
      </c>
    </row>
    <row r="266" spans="2:5" x14ac:dyDescent="0.3">
      <c r="B266" s="61">
        <v>2115</v>
      </c>
      <c r="C266" s="61" t="str">
        <f t="shared" si="8"/>
        <v/>
      </c>
      <c r="D266" s="61" t="str">
        <f t="shared" si="9"/>
        <v/>
      </c>
      <c r="E266" s="96" t="s">
        <v>70</v>
      </c>
    </row>
    <row r="267" spans="2:5" x14ac:dyDescent="0.3">
      <c r="B267" s="61">
        <v>2116</v>
      </c>
      <c r="C267" s="61" t="str">
        <f t="shared" si="8"/>
        <v/>
      </c>
      <c r="D267" s="61" t="str">
        <f t="shared" si="9"/>
        <v/>
      </c>
      <c r="E267" s="96" t="s">
        <v>70</v>
      </c>
    </row>
    <row r="268" spans="2:5" x14ac:dyDescent="0.3">
      <c r="B268" s="61">
        <v>2117</v>
      </c>
      <c r="C268" s="61" t="str">
        <f t="shared" si="8"/>
        <v/>
      </c>
      <c r="D268" s="61" t="str">
        <f t="shared" si="9"/>
        <v/>
      </c>
      <c r="E268" s="96" t="s">
        <v>70</v>
      </c>
    </row>
    <row r="269" spans="2:5" x14ac:dyDescent="0.3">
      <c r="B269" s="61">
        <v>2118</v>
      </c>
      <c r="C269" s="61" t="str">
        <f t="shared" si="8"/>
        <v/>
      </c>
      <c r="D269" s="61" t="str">
        <f t="shared" si="9"/>
        <v/>
      </c>
      <c r="E269" s="96" t="s">
        <v>70</v>
      </c>
    </row>
    <row r="270" spans="2:5" x14ac:dyDescent="0.3">
      <c r="B270" s="61">
        <v>2119</v>
      </c>
      <c r="C270" s="61" t="str">
        <f t="shared" si="8"/>
        <v/>
      </c>
      <c r="D270" s="61" t="str">
        <f t="shared" si="9"/>
        <v/>
      </c>
      <c r="E270" s="96" t="s">
        <v>70</v>
      </c>
    </row>
    <row r="271" spans="2:5" x14ac:dyDescent="0.3">
      <c r="B271" s="61">
        <v>2120</v>
      </c>
      <c r="C271" s="61" t="str">
        <f t="shared" si="8"/>
        <v/>
      </c>
      <c r="D271" s="61" t="str">
        <f t="shared" si="9"/>
        <v/>
      </c>
      <c r="E271" s="96" t="s">
        <v>70</v>
      </c>
    </row>
    <row r="272" spans="2:5" x14ac:dyDescent="0.3">
      <c r="B272" s="61">
        <v>2121</v>
      </c>
      <c r="C272" s="61" t="str">
        <f t="shared" si="8"/>
        <v/>
      </c>
      <c r="D272" s="61" t="str">
        <f t="shared" si="9"/>
        <v/>
      </c>
      <c r="E272" s="96" t="s">
        <v>70</v>
      </c>
    </row>
    <row r="273" spans="2:5" x14ac:dyDescent="0.3">
      <c r="B273" s="61">
        <v>2122</v>
      </c>
      <c r="C273" s="61" t="str">
        <f t="shared" si="8"/>
        <v/>
      </c>
      <c r="D273" s="61" t="str">
        <f t="shared" si="9"/>
        <v/>
      </c>
      <c r="E273" s="96" t="s">
        <v>70</v>
      </c>
    </row>
    <row r="274" spans="2:5" x14ac:dyDescent="0.3">
      <c r="B274" s="61">
        <v>2123</v>
      </c>
      <c r="C274" s="61" t="str">
        <f t="shared" si="8"/>
        <v/>
      </c>
      <c r="D274" s="61" t="str">
        <f t="shared" si="9"/>
        <v/>
      </c>
      <c r="E274" s="96" t="s">
        <v>70</v>
      </c>
    </row>
    <row r="275" spans="2:5" x14ac:dyDescent="0.3">
      <c r="B275" s="61">
        <v>2124</v>
      </c>
      <c r="C275" s="61" t="str">
        <f t="shared" si="8"/>
        <v/>
      </c>
      <c r="D275" s="61" t="str">
        <f t="shared" si="9"/>
        <v/>
      </c>
      <c r="E275" s="96" t="s">
        <v>70</v>
      </c>
    </row>
    <row r="276" spans="2:5" x14ac:dyDescent="0.3">
      <c r="B276" s="61">
        <v>2125</v>
      </c>
      <c r="C276" s="61" t="str">
        <f t="shared" si="8"/>
        <v/>
      </c>
      <c r="D276" s="61" t="str">
        <f t="shared" si="9"/>
        <v/>
      </c>
      <c r="E276" s="96" t="s">
        <v>70</v>
      </c>
    </row>
    <row r="277" spans="2:5" x14ac:dyDescent="0.3">
      <c r="B277" s="61">
        <v>2126</v>
      </c>
      <c r="C277" s="61" t="str">
        <f t="shared" si="8"/>
        <v/>
      </c>
      <c r="D277" s="61" t="str">
        <f t="shared" si="9"/>
        <v/>
      </c>
      <c r="E277" s="96" t="s">
        <v>70</v>
      </c>
    </row>
    <row r="278" spans="2:5" x14ac:dyDescent="0.3">
      <c r="B278" s="61">
        <v>2127</v>
      </c>
      <c r="C278" s="61" t="str">
        <f t="shared" si="8"/>
        <v/>
      </c>
      <c r="D278" s="61" t="str">
        <f t="shared" si="9"/>
        <v/>
      </c>
      <c r="E278" s="96" t="s">
        <v>70</v>
      </c>
    </row>
    <row r="279" spans="2:5" x14ac:dyDescent="0.3">
      <c r="B279" s="61">
        <v>2128</v>
      </c>
      <c r="C279" s="61" t="str">
        <f t="shared" si="8"/>
        <v/>
      </c>
      <c r="D279" s="61" t="str">
        <f t="shared" si="9"/>
        <v/>
      </c>
      <c r="E279" s="96" t="s">
        <v>70</v>
      </c>
    </row>
    <row r="280" spans="2:5" x14ac:dyDescent="0.3">
      <c r="B280" s="61">
        <v>2129</v>
      </c>
      <c r="C280" s="61" t="str">
        <f t="shared" ref="C280:C301" si="10">IFERROR(VLOOKUP(B280,N:N,1,FALSE),"")</f>
        <v/>
      </c>
      <c r="D280" s="61" t="str">
        <f t="shared" si="9"/>
        <v/>
      </c>
      <c r="E280" s="96" t="s">
        <v>70</v>
      </c>
    </row>
    <row r="281" spans="2:5" x14ac:dyDescent="0.3">
      <c r="B281" s="61">
        <v>2130</v>
      </c>
      <c r="C281" s="61" t="str">
        <f t="shared" si="10"/>
        <v/>
      </c>
      <c r="D281" s="61" t="str">
        <f t="shared" ref="D281:D301" si="11">IFERROR(MID(VLOOKUP(B281,N:O,2,FALSE),21,LEN(VLOOKUP(B281,N:O,2,FALSE))-20),"")</f>
        <v/>
      </c>
      <c r="E281" s="96" t="s">
        <v>70</v>
      </c>
    </row>
    <row r="282" spans="2:5" x14ac:dyDescent="0.3">
      <c r="B282" s="61">
        <v>2131</v>
      </c>
      <c r="C282" s="61" t="str">
        <f t="shared" si="10"/>
        <v/>
      </c>
      <c r="D282" s="61" t="str">
        <f t="shared" si="11"/>
        <v/>
      </c>
      <c r="E282" s="96" t="s">
        <v>70</v>
      </c>
    </row>
    <row r="283" spans="2:5" x14ac:dyDescent="0.3">
      <c r="B283" s="61">
        <v>2132</v>
      </c>
      <c r="C283" s="61" t="str">
        <f t="shared" si="10"/>
        <v/>
      </c>
      <c r="D283" s="61" t="str">
        <f t="shared" si="11"/>
        <v/>
      </c>
      <c r="E283" s="96" t="s">
        <v>70</v>
      </c>
    </row>
    <row r="284" spans="2:5" x14ac:dyDescent="0.3">
      <c r="B284" s="61">
        <v>2133</v>
      </c>
      <c r="C284" s="61" t="str">
        <f t="shared" si="10"/>
        <v/>
      </c>
      <c r="D284" s="61" t="str">
        <f t="shared" si="11"/>
        <v/>
      </c>
      <c r="E284" s="96" t="s">
        <v>70</v>
      </c>
    </row>
    <row r="285" spans="2:5" x14ac:dyDescent="0.3">
      <c r="B285" s="61">
        <v>2134</v>
      </c>
      <c r="C285" s="61" t="str">
        <f t="shared" si="10"/>
        <v/>
      </c>
      <c r="D285" s="61" t="str">
        <f t="shared" si="11"/>
        <v/>
      </c>
      <c r="E285" s="96" t="s">
        <v>70</v>
      </c>
    </row>
    <row r="286" spans="2:5" x14ac:dyDescent="0.3">
      <c r="B286" s="61">
        <v>2135</v>
      </c>
      <c r="C286" s="61" t="str">
        <f t="shared" si="10"/>
        <v/>
      </c>
      <c r="D286" s="61" t="str">
        <f t="shared" si="11"/>
        <v/>
      </c>
      <c r="E286" s="96" t="s">
        <v>70</v>
      </c>
    </row>
    <row r="287" spans="2:5" x14ac:dyDescent="0.3">
      <c r="B287" s="61">
        <v>2136</v>
      </c>
      <c r="C287" s="61" t="str">
        <f t="shared" si="10"/>
        <v/>
      </c>
      <c r="D287" s="61" t="str">
        <f t="shared" si="11"/>
        <v/>
      </c>
      <c r="E287" s="96" t="s">
        <v>70</v>
      </c>
    </row>
    <row r="288" spans="2:5" x14ac:dyDescent="0.3">
      <c r="B288" s="61">
        <v>2137</v>
      </c>
      <c r="C288" s="61" t="str">
        <f t="shared" si="10"/>
        <v/>
      </c>
      <c r="D288" s="61" t="str">
        <f t="shared" si="11"/>
        <v/>
      </c>
      <c r="E288" s="96" t="s">
        <v>70</v>
      </c>
    </row>
    <row r="289" spans="2:5" x14ac:dyDescent="0.3">
      <c r="B289" s="61">
        <v>2138</v>
      </c>
      <c r="C289" s="61" t="str">
        <f t="shared" si="10"/>
        <v/>
      </c>
      <c r="D289" s="61" t="str">
        <f t="shared" si="11"/>
        <v/>
      </c>
      <c r="E289" s="96" t="s">
        <v>70</v>
      </c>
    </row>
    <row r="290" spans="2:5" x14ac:dyDescent="0.3">
      <c r="B290" s="61">
        <v>2139</v>
      </c>
      <c r="C290" s="61" t="str">
        <f t="shared" si="10"/>
        <v/>
      </c>
      <c r="D290" s="61" t="str">
        <f t="shared" si="11"/>
        <v/>
      </c>
      <c r="E290" s="96" t="s">
        <v>70</v>
      </c>
    </row>
    <row r="291" spans="2:5" x14ac:dyDescent="0.3">
      <c r="B291" s="61">
        <v>2140</v>
      </c>
      <c r="C291" s="61" t="str">
        <f t="shared" si="10"/>
        <v/>
      </c>
      <c r="D291" s="61" t="str">
        <f t="shared" si="11"/>
        <v/>
      </c>
      <c r="E291" s="96" t="s">
        <v>70</v>
      </c>
    </row>
    <row r="292" spans="2:5" x14ac:dyDescent="0.3">
      <c r="B292" s="61">
        <v>2141</v>
      </c>
      <c r="C292" s="61" t="str">
        <f t="shared" si="10"/>
        <v/>
      </c>
      <c r="D292" s="61" t="str">
        <f t="shared" si="11"/>
        <v/>
      </c>
      <c r="E292" s="96" t="s">
        <v>70</v>
      </c>
    </row>
    <row r="293" spans="2:5" x14ac:dyDescent="0.3">
      <c r="B293" s="61">
        <v>2142</v>
      </c>
      <c r="C293" s="61" t="str">
        <f t="shared" si="10"/>
        <v/>
      </c>
      <c r="D293" s="61" t="str">
        <f t="shared" si="11"/>
        <v/>
      </c>
      <c r="E293" s="96" t="s">
        <v>70</v>
      </c>
    </row>
    <row r="294" spans="2:5" x14ac:dyDescent="0.3">
      <c r="B294" s="61">
        <v>2143</v>
      </c>
      <c r="C294" s="61" t="str">
        <f t="shared" si="10"/>
        <v/>
      </c>
      <c r="D294" s="61" t="str">
        <f t="shared" si="11"/>
        <v/>
      </c>
      <c r="E294" s="96" t="s">
        <v>70</v>
      </c>
    </row>
    <row r="295" spans="2:5" x14ac:dyDescent="0.3">
      <c r="B295" s="61">
        <v>2144</v>
      </c>
      <c r="C295" s="61" t="str">
        <f t="shared" si="10"/>
        <v/>
      </c>
      <c r="D295" s="61" t="str">
        <f t="shared" si="11"/>
        <v/>
      </c>
      <c r="E295" s="96" t="s">
        <v>70</v>
      </c>
    </row>
    <row r="296" spans="2:5" x14ac:dyDescent="0.3">
      <c r="B296" s="61">
        <v>2145</v>
      </c>
      <c r="C296" s="61" t="str">
        <f t="shared" si="10"/>
        <v/>
      </c>
      <c r="D296" s="61" t="str">
        <f t="shared" si="11"/>
        <v/>
      </c>
      <c r="E296" s="96" t="s">
        <v>70</v>
      </c>
    </row>
    <row r="297" spans="2:5" x14ac:dyDescent="0.3">
      <c r="B297" s="61">
        <v>2146</v>
      </c>
      <c r="C297" s="61" t="str">
        <f t="shared" si="10"/>
        <v/>
      </c>
      <c r="D297" s="61" t="str">
        <f t="shared" si="11"/>
        <v/>
      </c>
      <c r="E297" s="96" t="s">
        <v>70</v>
      </c>
    </row>
    <row r="298" spans="2:5" x14ac:dyDescent="0.3">
      <c r="B298" s="61">
        <v>2147</v>
      </c>
      <c r="C298" s="61" t="str">
        <f t="shared" si="10"/>
        <v/>
      </c>
      <c r="D298" s="61" t="str">
        <f t="shared" si="11"/>
        <v/>
      </c>
      <c r="E298" s="96" t="s">
        <v>70</v>
      </c>
    </row>
    <row r="299" spans="2:5" x14ac:dyDescent="0.3">
      <c r="B299" s="61">
        <v>2148</v>
      </c>
      <c r="C299" s="61" t="str">
        <f t="shared" si="10"/>
        <v/>
      </c>
      <c r="D299" s="61" t="str">
        <f t="shared" si="11"/>
        <v/>
      </c>
      <c r="E299" s="96" t="s">
        <v>70</v>
      </c>
    </row>
    <row r="300" spans="2:5" x14ac:dyDescent="0.3">
      <c r="B300" s="61">
        <v>2149</v>
      </c>
      <c r="C300" s="61" t="str">
        <f t="shared" si="10"/>
        <v/>
      </c>
      <c r="D300" s="61" t="str">
        <f t="shared" si="11"/>
        <v/>
      </c>
      <c r="E300" s="96" t="s">
        <v>70</v>
      </c>
    </row>
    <row r="301" spans="2:5" x14ac:dyDescent="0.3">
      <c r="B301" s="61">
        <v>2150</v>
      </c>
      <c r="C301" s="61" t="str">
        <f t="shared" si="10"/>
        <v/>
      </c>
      <c r="D301" s="61" t="str">
        <f t="shared" si="11"/>
        <v/>
      </c>
      <c r="E301" s="96" t="s">
        <v>70</v>
      </c>
    </row>
    <row r="302" spans="2:5" x14ac:dyDescent="0.3">
      <c r="B302" s="61">
        <v>2501</v>
      </c>
      <c r="C302" s="61" t="str">
        <f t="shared" ref="C302:C365" si="12">IFERROR(VLOOKUP(B302,Q:Q,1,FALSE),"")</f>
        <v/>
      </c>
      <c r="D302" s="61" t="str">
        <f>IFERROR(MID(VLOOKUP(B302,Q:R,2,FALSE),19,LEN(VLOOKUP(B302,Q:R,2,FALSE))-18),"")</f>
        <v/>
      </c>
      <c r="E302" s="96" t="s">
        <v>23</v>
      </c>
    </row>
    <row r="303" spans="2:5" x14ac:dyDescent="0.3">
      <c r="B303" s="61">
        <v>2502</v>
      </c>
      <c r="C303" s="61" t="str">
        <f t="shared" si="12"/>
        <v/>
      </c>
      <c r="D303" s="61" t="str">
        <f t="shared" ref="D303:D366" si="13">IFERROR(MID(VLOOKUP(B303,Q:R,2,FALSE),19,LEN(VLOOKUP(B303,Q:R,2,FALSE))-18),"")</f>
        <v/>
      </c>
      <c r="E303" s="96" t="s">
        <v>23</v>
      </c>
    </row>
    <row r="304" spans="2:5" x14ac:dyDescent="0.3">
      <c r="B304" s="61">
        <v>2503</v>
      </c>
      <c r="C304" s="61" t="str">
        <f t="shared" si="12"/>
        <v/>
      </c>
      <c r="D304" s="61" t="str">
        <f t="shared" si="13"/>
        <v/>
      </c>
      <c r="E304" s="96" t="s">
        <v>23</v>
      </c>
    </row>
    <row r="305" spans="2:5" x14ac:dyDescent="0.3">
      <c r="B305" s="61">
        <v>2504</v>
      </c>
      <c r="C305" s="61" t="str">
        <f t="shared" si="12"/>
        <v/>
      </c>
      <c r="D305" s="61" t="str">
        <f t="shared" si="13"/>
        <v/>
      </c>
      <c r="E305" s="96" t="s">
        <v>23</v>
      </c>
    </row>
    <row r="306" spans="2:5" x14ac:dyDescent="0.3">
      <c r="B306" s="61">
        <v>2505</v>
      </c>
      <c r="C306" s="61" t="str">
        <f t="shared" si="12"/>
        <v/>
      </c>
      <c r="D306" s="61" t="str">
        <f t="shared" si="13"/>
        <v/>
      </c>
      <c r="E306" s="96" t="s">
        <v>23</v>
      </c>
    </row>
    <row r="307" spans="2:5" x14ac:dyDescent="0.3">
      <c r="B307" s="61">
        <v>2506</v>
      </c>
      <c r="C307" s="61" t="str">
        <f t="shared" si="12"/>
        <v/>
      </c>
      <c r="D307" s="61" t="str">
        <f t="shared" si="13"/>
        <v/>
      </c>
      <c r="E307" s="96" t="s">
        <v>23</v>
      </c>
    </row>
    <row r="308" spans="2:5" x14ac:dyDescent="0.3">
      <c r="B308" s="61">
        <v>2507</v>
      </c>
      <c r="C308" s="61" t="str">
        <f t="shared" si="12"/>
        <v/>
      </c>
      <c r="D308" s="61" t="str">
        <f t="shared" si="13"/>
        <v/>
      </c>
      <c r="E308" s="96" t="s">
        <v>23</v>
      </c>
    </row>
    <row r="309" spans="2:5" x14ac:dyDescent="0.3">
      <c r="B309" s="61">
        <v>2508</v>
      </c>
      <c r="C309" s="61" t="str">
        <f t="shared" si="12"/>
        <v/>
      </c>
      <c r="D309" s="61" t="str">
        <f t="shared" si="13"/>
        <v/>
      </c>
      <c r="E309" s="96" t="s">
        <v>23</v>
      </c>
    </row>
    <row r="310" spans="2:5" x14ac:dyDescent="0.3">
      <c r="B310" s="61">
        <v>2509</v>
      </c>
      <c r="C310" s="61" t="str">
        <f t="shared" si="12"/>
        <v/>
      </c>
      <c r="D310" s="61" t="str">
        <f t="shared" si="13"/>
        <v/>
      </c>
      <c r="E310" s="96" t="s">
        <v>23</v>
      </c>
    </row>
    <row r="311" spans="2:5" x14ac:dyDescent="0.3">
      <c r="B311" s="61">
        <v>2510</v>
      </c>
      <c r="C311" s="61" t="str">
        <f t="shared" si="12"/>
        <v/>
      </c>
      <c r="D311" s="61" t="str">
        <f t="shared" si="13"/>
        <v/>
      </c>
      <c r="E311" s="96" t="s">
        <v>23</v>
      </c>
    </row>
    <row r="312" spans="2:5" x14ac:dyDescent="0.3">
      <c r="B312" s="61">
        <v>2511</v>
      </c>
      <c r="C312" s="61" t="str">
        <f t="shared" si="12"/>
        <v/>
      </c>
      <c r="D312" s="61" t="str">
        <f t="shared" si="13"/>
        <v/>
      </c>
      <c r="E312" s="96" t="s">
        <v>23</v>
      </c>
    </row>
    <row r="313" spans="2:5" x14ac:dyDescent="0.3">
      <c r="B313" s="61">
        <v>2512</v>
      </c>
      <c r="C313" s="61" t="str">
        <f t="shared" si="12"/>
        <v/>
      </c>
      <c r="D313" s="61" t="str">
        <f t="shared" si="13"/>
        <v/>
      </c>
      <c r="E313" s="96" t="s">
        <v>23</v>
      </c>
    </row>
    <row r="314" spans="2:5" x14ac:dyDescent="0.3">
      <c r="B314" s="61">
        <v>2513</v>
      </c>
      <c r="C314" s="61" t="str">
        <f t="shared" si="12"/>
        <v/>
      </c>
      <c r="D314" s="61" t="str">
        <f t="shared" si="13"/>
        <v/>
      </c>
      <c r="E314" s="96" t="s">
        <v>23</v>
      </c>
    </row>
    <row r="315" spans="2:5" x14ac:dyDescent="0.3">
      <c r="B315" s="61">
        <v>2514</v>
      </c>
      <c r="C315" s="61" t="str">
        <f t="shared" si="12"/>
        <v/>
      </c>
      <c r="D315" s="61" t="str">
        <f t="shared" si="13"/>
        <v/>
      </c>
      <c r="E315" s="96" t="s">
        <v>23</v>
      </c>
    </row>
    <row r="316" spans="2:5" x14ac:dyDescent="0.3">
      <c r="B316" s="61">
        <v>2515</v>
      </c>
      <c r="C316" s="61" t="str">
        <f t="shared" si="12"/>
        <v/>
      </c>
      <c r="D316" s="61" t="str">
        <f t="shared" si="13"/>
        <v/>
      </c>
      <c r="E316" s="96" t="s">
        <v>23</v>
      </c>
    </row>
    <row r="317" spans="2:5" x14ac:dyDescent="0.3">
      <c r="B317" s="61">
        <v>2516</v>
      </c>
      <c r="C317" s="61" t="str">
        <f t="shared" si="12"/>
        <v/>
      </c>
      <c r="D317" s="61" t="str">
        <f t="shared" si="13"/>
        <v/>
      </c>
      <c r="E317" s="96" t="s">
        <v>23</v>
      </c>
    </row>
    <row r="318" spans="2:5" x14ac:dyDescent="0.3">
      <c r="B318" s="61">
        <v>2517</v>
      </c>
      <c r="C318" s="61" t="str">
        <f t="shared" si="12"/>
        <v/>
      </c>
      <c r="D318" s="61" t="str">
        <f t="shared" si="13"/>
        <v/>
      </c>
      <c r="E318" s="96" t="s">
        <v>23</v>
      </c>
    </row>
    <row r="319" spans="2:5" x14ac:dyDescent="0.3">
      <c r="B319" s="61">
        <v>2518</v>
      </c>
      <c r="C319" s="61" t="str">
        <f t="shared" si="12"/>
        <v/>
      </c>
      <c r="D319" s="61" t="str">
        <f t="shared" si="13"/>
        <v/>
      </c>
      <c r="E319" s="96" t="s">
        <v>23</v>
      </c>
    </row>
    <row r="320" spans="2:5" x14ac:dyDescent="0.3">
      <c r="B320" s="61">
        <v>2519</v>
      </c>
      <c r="C320" s="61" t="str">
        <f t="shared" si="12"/>
        <v/>
      </c>
      <c r="D320" s="61" t="str">
        <f t="shared" si="13"/>
        <v/>
      </c>
      <c r="E320" s="96" t="s">
        <v>23</v>
      </c>
    </row>
    <row r="321" spans="2:5" x14ac:dyDescent="0.3">
      <c r="B321" s="61">
        <v>2520</v>
      </c>
      <c r="C321" s="61" t="str">
        <f t="shared" si="12"/>
        <v/>
      </c>
      <c r="D321" s="61" t="str">
        <f t="shared" si="13"/>
        <v/>
      </c>
      <c r="E321" s="96" t="s">
        <v>23</v>
      </c>
    </row>
    <row r="322" spans="2:5" x14ac:dyDescent="0.3">
      <c r="B322" s="61">
        <v>2521</v>
      </c>
      <c r="C322" s="61" t="str">
        <f t="shared" si="12"/>
        <v/>
      </c>
      <c r="D322" s="61" t="str">
        <f t="shared" si="13"/>
        <v/>
      </c>
      <c r="E322" s="96" t="s">
        <v>23</v>
      </c>
    </row>
    <row r="323" spans="2:5" x14ac:dyDescent="0.3">
      <c r="B323" s="61">
        <v>2522</v>
      </c>
      <c r="C323" s="61" t="str">
        <f t="shared" si="12"/>
        <v/>
      </c>
      <c r="D323" s="61" t="str">
        <f t="shared" si="13"/>
        <v/>
      </c>
      <c r="E323" s="96" t="s">
        <v>23</v>
      </c>
    </row>
    <row r="324" spans="2:5" x14ac:dyDescent="0.3">
      <c r="B324" s="61">
        <v>2523</v>
      </c>
      <c r="C324" s="61" t="str">
        <f t="shared" si="12"/>
        <v/>
      </c>
      <c r="D324" s="61" t="str">
        <f t="shared" si="13"/>
        <v/>
      </c>
      <c r="E324" s="96" t="s">
        <v>23</v>
      </c>
    </row>
    <row r="325" spans="2:5" x14ac:dyDescent="0.3">
      <c r="B325" s="61">
        <v>2524</v>
      </c>
      <c r="C325" s="61" t="str">
        <f t="shared" si="12"/>
        <v/>
      </c>
      <c r="D325" s="61" t="str">
        <f t="shared" si="13"/>
        <v/>
      </c>
      <c r="E325" s="96" t="s">
        <v>23</v>
      </c>
    </row>
    <row r="326" spans="2:5" x14ac:dyDescent="0.3">
      <c r="B326" s="61">
        <v>2525</v>
      </c>
      <c r="C326" s="61" t="str">
        <f t="shared" si="12"/>
        <v/>
      </c>
      <c r="D326" s="61" t="str">
        <f t="shared" si="13"/>
        <v/>
      </c>
      <c r="E326" s="96" t="s">
        <v>23</v>
      </c>
    </row>
    <row r="327" spans="2:5" x14ac:dyDescent="0.3">
      <c r="B327" s="61">
        <v>2526</v>
      </c>
      <c r="C327" s="61" t="str">
        <f t="shared" si="12"/>
        <v/>
      </c>
      <c r="D327" s="61" t="str">
        <f t="shared" si="13"/>
        <v/>
      </c>
      <c r="E327" s="96" t="s">
        <v>23</v>
      </c>
    </row>
    <row r="328" spans="2:5" x14ac:dyDescent="0.3">
      <c r="B328" s="61">
        <v>2527</v>
      </c>
      <c r="C328" s="61" t="str">
        <f t="shared" si="12"/>
        <v/>
      </c>
      <c r="D328" s="61" t="str">
        <f t="shared" si="13"/>
        <v/>
      </c>
      <c r="E328" s="96" t="s">
        <v>23</v>
      </c>
    </row>
    <row r="329" spans="2:5" x14ac:dyDescent="0.3">
      <c r="B329" s="61">
        <v>2528</v>
      </c>
      <c r="C329" s="61" t="str">
        <f t="shared" si="12"/>
        <v/>
      </c>
      <c r="D329" s="61" t="str">
        <f t="shared" si="13"/>
        <v/>
      </c>
      <c r="E329" s="96" t="s">
        <v>23</v>
      </c>
    </row>
    <row r="330" spans="2:5" x14ac:dyDescent="0.3">
      <c r="B330" s="61">
        <v>2529</v>
      </c>
      <c r="C330" s="61" t="str">
        <f t="shared" si="12"/>
        <v/>
      </c>
      <c r="D330" s="61" t="str">
        <f t="shared" si="13"/>
        <v/>
      </c>
      <c r="E330" s="96" t="s">
        <v>23</v>
      </c>
    </row>
    <row r="331" spans="2:5" x14ac:dyDescent="0.3">
      <c r="B331" s="61">
        <v>2530</v>
      </c>
      <c r="C331" s="61" t="str">
        <f t="shared" si="12"/>
        <v/>
      </c>
      <c r="D331" s="61" t="str">
        <f t="shared" si="13"/>
        <v/>
      </c>
      <c r="E331" s="96" t="s">
        <v>23</v>
      </c>
    </row>
    <row r="332" spans="2:5" x14ac:dyDescent="0.3">
      <c r="B332" s="61">
        <v>2531</v>
      </c>
      <c r="C332" s="61" t="str">
        <f t="shared" si="12"/>
        <v/>
      </c>
      <c r="D332" s="61" t="str">
        <f t="shared" si="13"/>
        <v/>
      </c>
      <c r="E332" s="96" t="s">
        <v>23</v>
      </c>
    </row>
    <row r="333" spans="2:5" x14ac:dyDescent="0.3">
      <c r="B333" s="61">
        <v>2532</v>
      </c>
      <c r="C333" s="61" t="str">
        <f t="shared" si="12"/>
        <v/>
      </c>
      <c r="D333" s="61" t="str">
        <f t="shared" si="13"/>
        <v/>
      </c>
      <c r="E333" s="96" t="s">
        <v>23</v>
      </c>
    </row>
    <row r="334" spans="2:5" x14ac:dyDescent="0.3">
      <c r="B334" s="61">
        <v>2533</v>
      </c>
      <c r="C334" s="61" t="str">
        <f t="shared" si="12"/>
        <v/>
      </c>
      <c r="D334" s="61" t="str">
        <f t="shared" si="13"/>
        <v/>
      </c>
      <c r="E334" s="96" t="s">
        <v>23</v>
      </c>
    </row>
    <row r="335" spans="2:5" x14ac:dyDescent="0.3">
      <c r="B335" s="61">
        <v>2534</v>
      </c>
      <c r="C335" s="61" t="str">
        <f t="shared" si="12"/>
        <v/>
      </c>
      <c r="D335" s="61" t="str">
        <f t="shared" si="13"/>
        <v/>
      </c>
      <c r="E335" s="96" t="s">
        <v>23</v>
      </c>
    </row>
    <row r="336" spans="2:5" x14ac:dyDescent="0.3">
      <c r="B336" s="61">
        <v>2535</v>
      </c>
      <c r="C336" s="61" t="str">
        <f t="shared" si="12"/>
        <v/>
      </c>
      <c r="D336" s="61" t="str">
        <f t="shared" si="13"/>
        <v/>
      </c>
      <c r="E336" s="96" t="s">
        <v>23</v>
      </c>
    </row>
    <row r="337" spans="2:5" x14ac:dyDescent="0.3">
      <c r="B337" s="61">
        <v>2536</v>
      </c>
      <c r="C337" s="61" t="str">
        <f t="shared" si="12"/>
        <v/>
      </c>
      <c r="D337" s="61" t="str">
        <f t="shared" si="13"/>
        <v/>
      </c>
      <c r="E337" s="96" t="s">
        <v>23</v>
      </c>
    </row>
    <row r="338" spans="2:5" x14ac:dyDescent="0.3">
      <c r="B338" s="61">
        <v>2537</v>
      </c>
      <c r="C338" s="61" t="str">
        <f t="shared" si="12"/>
        <v/>
      </c>
      <c r="D338" s="61" t="str">
        <f t="shared" si="13"/>
        <v/>
      </c>
      <c r="E338" s="96" t="s">
        <v>23</v>
      </c>
    </row>
    <row r="339" spans="2:5" x14ac:dyDescent="0.3">
      <c r="B339" s="61">
        <v>2538</v>
      </c>
      <c r="C339" s="61" t="str">
        <f t="shared" si="12"/>
        <v/>
      </c>
      <c r="D339" s="61" t="str">
        <f t="shared" si="13"/>
        <v/>
      </c>
      <c r="E339" s="96" t="s">
        <v>23</v>
      </c>
    </row>
    <row r="340" spans="2:5" x14ac:dyDescent="0.3">
      <c r="B340" s="61">
        <v>2539</v>
      </c>
      <c r="C340" s="61" t="str">
        <f t="shared" si="12"/>
        <v/>
      </c>
      <c r="D340" s="61" t="str">
        <f t="shared" si="13"/>
        <v/>
      </c>
      <c r="E340" s="96" t="s">
        <v>23</v>
      </c>
    </row>
    <row r="341" spans="2:5" x14ac:dyDescent="0.3">
      <c r="B341" s="61">
        <v>2540</v>
      </c>
      <c r="C341" s="61" t="str">
        <f t="shared" si="12"/>
        <v/>
      </c>
      <c r="D341" s="61" t="str">
        <f t="shared" si="13"/>
        <v/>
      </c>
      <c r="E341" s="96" t="s">
        <v>23</v>
      </c>
    </row>
    <row r="342" spans="2:5" x14ac:dyDescent="0.3">
      <c r="B342" s="61">
        <v>2541</v>
      </c>
      <c r="C342" s="61" t="str">
        <f t="shared" si="12"/>
        <v/>
      </c>
      <c r="D342" s="61" t="str">
        <f t="shared" si="13"/>
        <v/>
      </c>
      <c r="E342" s="96" t="s">
        <v>23</v>
      </c>
    </row>
    <row r="343" spans="2:5" x14ac:dyDescent="0.3">
      <c r="B343" s="61">
        <v>2542</v>
      </c>
      <c r="C343" s="61" t="str">
        <f t="shared" si="12"/>
        <v/>
      </c>
      <c r="D343" s="61" t="str">
        <f t="shared" si="13"/>
        <v/>
      </c>
      <c r="E343" s="96" t="s">
        <v>23</v>
      </c>
    </row>
    <row r="344" spans="2:5" x14ac:dyDescent="0.3">
      <c r="B344" s="61">
        <v>2543</v>
      </c>
      <c r="C344" s="61" t="str">
        <f t="shared" si="12"/>
        <v/>
      </c>
      <c r="D344" s="61" t="str">
        <f t="shared" si="13"/>
        <v/>
      </c>
      <c r="E344" s="96" t="s">
        <v>23</v>
      </c>
    </row>
    <row r="345" spans="2:5" x14ac:dyDescent="0.3">
      <c r="B345" s="61">
        <v>2544</v>
      </c>
      <c r="C345" s="61" t="str">
        <f t="shared" si="12"/>
        <v/>
      </c>
      <c r="D345" s="61" t="str">
        <f t="shared" si="13"/>
        <v/>
      </c>
      <c r="E345" s="96" t="s">
        <v>23</v>
      </c>
    </row>
    <row r="346" spans="2:5" x14ac:dyDescent="0.3">
      <c r="B346" s="61">
        <v>2545</v>
      </c>
      <c r="C346" s="61" t="str">
        <f t="shared" si="12"/>
        <v/>
      </c>
      <c r="D346" s="61" t="str">
        <f t="shared" si="13"/>
        <v/>
      </c>
      <c r="E346" s="96" t="s">
        <v>23</v>
      </c>
    </row>
    <row r="347" spans="2:5" x14ac:dyDescent="0.3">
      <c r="B347" s="61">
        <v>2546</v>
      </c>
      <c r="C347" s="61" t="str">
        <f t="shared" si="12"/>
        <v/>
      </c>
      <c r="D347" s="61" t="str">
        <f t="shared" si="13"/>
        <v/>
      </c>
      <c r="E347" s="96" t="s">
        <v>23</v>
      </c>
    </row>
    <row r="348" spans="2:5" x14ac:dyDescent="0.3">
      <c r="B348" s="61">
        <v>2547</v>
      </c>
      <c r="C348" s="61" t="str">
        <f t="shared" si="12"/>
        <v/>
      </c>
      <c r="D348" s="61" t="str">
        <f t="shared" si="13"/>
        <v/>
      </c>
      <c r="E348" s="96" t="s">
        <v>23</v>
      </c>
    </row>
    <row r="349" spans="2:5" x14ac:dyDescent="0.3">
      <c r="B349" s="61">
        <v>2548</v>
      </c>
      <c r="C349" s="61" t="str">
        <f t="shared" si="12"/>
        <v/>
      </c>
      <c r="D349" s="61" t="str">
        <f t="shared" si="13"/>
        <v/>
      </c>
      <c r="E349" s="96" t="s">
        <v>23</v>
      </c>
    </row>
    <row r="350" spans="2:5" x14ac:dyDescent="0.3">
      <c r="B350" s="61">
        <v>2549</v>
      </c>
      <c r="C350" s="61" t="str">
        <f t="shared" si="12"/>
        <v/>
      </c>
      <c r="D350" s="61" t="str">
        <f t="shared" si="13"/>
        <v/>
      </c>
      <c r="E350" s="96" t="s">
        <v>23</v>
      </c>
    </row>
    <row r="351" spans="2:5" x14ac:dyDescent="0.3">
      <c r="B351" s="61">
        <v>2550</v>
      </c>
      <c r="C351" s="61" t="str">
        <f t="shared" si="12"/>
        <v/>
      </c>
      <c r="D351" s="61" t="str">
        <f t="shared" si="13"/>
        <v/>
      </c>
      <c r="E351" s="96" t="s">
        <v>23</v>
      </c>
    </row>
    <row r="352" spans="2:5" x14ac:dyDescent="0.3">
      <c r="B352" s="61">
        <v>2551</v>
      </c>
      <c r="C352" s="61" t="str">
        <f t="shared" si="12"/>
        <v/>
      </c>
      <c r="D352" s="61" t="str">
        <f t="shared" si="13"/>
        <v/>
      </c>
      <c r="E352" s="96" t="s">
        <v>23</v>
      </c>
    </row>
    <row r="353" spans="2:5" x14ac:dyDescent="0.3">
      <c r="B353" s="61">
        <v>2552</v>
      </c>
      <c r="C353" s="61" t="str">
        <f t="shared" si="12"/>
        <v/>
      </c>
      <c r="D353" s="61" t="str">
        <f t="shared" si="13"/>
        <v/>
      </c>
      <c r="E353" s="96" t="s">
        <v>23</v>
      </c>
    </row>
    <row r="354" spans="2:5" x14ac:dyDescent="0.3">
      <c r="B354" s="61">
        <v>2553</v>
      </c>
      <c r="C354" s="61" t="str">
        <f t="shared" si="12"/>
        <v/>
      </c>
      <c r="D354" s="61" t="str">
        <f t="shared" si="13"/>
        <v/>
      </c>
      <c r="E354" s="96" t="s">
        <v>23</v>
      </c>
    </row>
    <row r="355" spans="2:5" x14ac:dyDescent="0.3">
      <c r="B355" s="61">
        <v>2554</v>
      </c>
      <c r="C355" s="61" t="str">
        <f t="shared" si="12"/>
        <v/>
      </c>
      <c r="D355" s="61" t="str">
        <f t="shared" si="13"/>
        <v/>
      </c>
      <c r="E355" s="96" t="s">
        <v>23</v>
      </c>
    </row>
    <row r="356" spans="2:5" x14ac:dyDescent="0.3">
      <c r="B356" s="61">
        <v>2555</v>
      </c>
      <c r="C356" s="61" t="str">
        <f t="shared" si="12"/>
        <v/>
      </c>
      <c r="D356" s="61" t="str">
        <f t="shared" si="13"/>
        <v/>
      </c>
      <c r="E356" s="96" t="s">
        <v>23</v>
      </c>
    </row>
    <row r="357" spans="2:5" x14ac:dyDescent="0.3">
      <c r="B357" s="61">
        <v>2556</v>
      </c>
      <c r="C357" s="61" t="str">
        <f t="shared" si="12"/>
        <v/>
      </c>
      <c r="D357" s="61" t="str">
        <f t="shared" si="13"/>
        <v/>
      </c>
      <c r="E357" s="96" t="s">
        <v>23</v>
      </c>
    </row>
    <row r="358" spans="2:5" x14ac:dyDescent="0.3">
      <c r="B358" s="61">
        <v>2557</v>
      </c>
      <c r="C358" s="61" t="str">
        <f t="shared" si="12"/>
        <v/>
      </c>
      <c r="D358" s="61" t="str">
        <f t="shared" si="13"/>
        <v/>
      </c>
      <c r="E358" s="96" t="s">
        <v>23</v>
      </c>
    </row>
    <row r="359" spans="2:5" x14ac:dyDescent="0.3">
      <c r="B359" s="61">
        <v>2558</v>
      </c>
      <c r="C359" s="61" t="str">
        <f t="shared" si="12"/>
        <v/>
      </c>
      <c r="D359" s="61" t="str">
        <f t="shared" si="13"/>
        <v/>
      </c>
      <c r="E359" s="96" t="s">
        <v>23</v>
      </c>
    </row>
    <row r="360" spans="2:5" x14ac:dyDescent="0.3">
      <c r="B360" s="61">
        <v>2559</v>
      </c>
      <c r="C360" s="61" t="str">
        <f t="shared" si="12"/>
        <v/>
      </c>
      <c r="D360" s="61" t="str">
        <f t="shared" si="13"/>
        <v/>
      </c>
      <c r="E360" s="96" t="s">
        <v>23</v>
      </c>
    </row>
    <row r="361" spans="2:5" x14ac:dyDescent="0.3">
      <c r="B361" s="61">
        <v>2560</v>
      </c>
      <c r="C361" s="61" t="str">
        <f t="shared" si="12"/>
        <v/>
      </c>
      <c r="D361" s="61" t="str">
        <f t="shared" si="13"/>
        <v/>
      </c>
      <c r="E361" s="96" t="s">
        <v>23</v>
      </c>
    </row>
    <row r="362" spans="2:5" x14ac:dyDescent="0.3">
      <c r="B362" s="61">
        <v>2561</v>
      </c>
      <c r="C362" s="61" t="str">
        <f t="shared" si="12"/>
        <v/>
      </c>
      <c r="D362" s="61" t="str">
        <f t="shared" si="13"/>
        <v/>
      </c>
      <c r="E362" s="96" t="s">
        <v>23</v>
      </c>
    </row>
    <row r="363" spans="2:5" x14ac:dyDescent="0.3">
      <c r="B363" s="61">
        <v>2562</v>
      </c>
      <c r="C363" s="61" t="str">
        <f t="shared" si="12"/>
        <v/>
      </c>
      <c r="D363" s="61" t="str">
        <f t="shared" si="13"/>
        <v/>
      </c>
      <c r="E363" s="96" t="s">
        <v>23</v>
      </c>
    </row>
    <row r="364" spans="2:5" x14ac:dyDescent="0.3">
      <c r="B364" s="61">
        <v>2563</v>
      </c>
      <c r="C364" s="61" t="str">
        <f t="shared" si="12"/>
        <v/>
      </c>
      <c r="D364" s="61" t="str">
        <f t="shared" si="13"/>
        <v/>
      </c>
      <c r="E364" s="96" t="s">
        <v>23</v>
      </c>
    </row>
    <row r="365" spans="2:5" x14ac:dyDescent="0.3">
      <c r="B365" s="61">
        <v>2564</v>
      </c>
      <c r="C365" s="61" t="str">
        <f t="shared" si="12"/>
        <v/>
      </c>
      <c r="D365" s="61" t="str">
        <f t="shared" si="13"/>
        <v/>
      </c>
      <c r="E365" s="96" t="s">
        <v>23</v>
      </c>
    </row>
    <row r="366" spans="2:5" x14ac:dyDescent="0.3">
      <c r="B366" s="61">
        <v>2565</v>
      </c>
      <c r="C366" s="61" t="str">
        <f t="shared" ref="C366:C429" si="14">IFERROR(VLOOKUP(B366,Q:Q,1,FALSE),"")</f>
        <v/>
      </c>
      <c r="D366" s="61" t="str">
        <f t="shared" si="13"/>
        <v/>
      </c>
      <c r="E366" s="96" t="s">
        <v>23</v>
      </c>
    </row>
    <row r="367" spans="2:5" x14ac:dyDescent="0.3">
      <c r="B367" s="61">
        <v>2566</v>
      </c>
      <c r="C367" s="61" t="str">
        <f t="shared" si="14"/>
        <v/>
      </c>
      <c r="D367" s="61" t="str">
        <f t="shared" ref="D367:D430" si="15">IFERROR(MID(VLOOKUP(B367,Q:R,2,FALSE),19,LEN(VLOOKUP(B367,Q:R,2,FALSE))-18),"")</f>
        <v/>
      </c>
      <c r="E367" s="96" t="s">
        <v>23</v>
      </c>
    </row>
    <row r="368" spans="2:5" x14ac:dyDescent="0.3">
      <c r="B368" s="61">
        <v>2567</v>
      </c>
      <c r="C368" s="61" t="str">
        <f t="shared" si="14"/>
        <v/>
      </c>
      <c r="D368" s="61" t="str">
        <f t="shared" si="15"/>
        <v/>
      </c>
      <c r="E368" s="96" t="s">
        <v>23</v>
      </c>
    </row>
    <row r="369" spans="2:5" x14ac:dyDescent="0.3">
      <c r="B369" s="61">
        <v>2568</v>
      </c>
      <c r="C369" s="61" t="str">
        <f t="shared" si="14"/>
        <v/>
      </c>
      <c r="D369" s="61" t="str">
        <f t="shared" si="15"/>
        <v/>
      </c>
      <c r="E369" s="96" t="s">
        <v>23</v>
      </c>
    </row>
    <row r="370" spans="2:5" x14ac:dyDescent="0.3">
      <c r="B370" s="61">
        <v>2569</v>
      </c>
      <c r="C370" s="61" t="str">
        <f t="shared" si="14"/>
        <v/>
      </c>
      <c r="D370" s="61" t="str">
        <f t="shared" si="15"/>
        <v/>
      </c>
      <c r="E370" s="96" t="s">
        <v>23</v>
      </c>
    </row>
    <row r="371" spans="2:5" x14ac:dyDescent="0.3">
      <c r="B371" s="61">
        <v>2570</v>
      </c>
      <c r="C371" s="61" t="str">
        <f t="shared" si="14"/>
        <v/>
      </c>
      <c r="D371" s="61" t="str">
        <f t="shared" si="15"/>
        <v/>
      </c>
      <c r="E371" s="96" t="s">
        <v>23</v>
      </c>
    </row>
    <row r="372" spans="2:5" x14ac:dyDescent="0.3">
      <c r="B372" s="61">
        <v>2571</v>
      </c>
      <c r="C372" s="61" t="str">
        <f t="shared" si="14"/>
        <v/>
      </c>
      <c r="D372" s="61" t="str">
        <f t="shared" si="15"/>
        <v/>
      </c>
      <c r="E372" s="96" t="s">
        <v>23</v>
      </c>
    </row>
    <row r="373" spans="2:5" x14ac:dyDescent="0.3">
      <c r="B373" s="61">
        <v>2572</v>
      </c>
      <c r="C373" s="61" t="str">
        <f t="shared" si="14"/>
        <v/>
      </c>
      <c r="D373" s="61" t="str">
        <f t="shared" si="15"/>
        <v/>
      </c>
      <c r="E373" s="96" t="s">
        <v>23</v>
      </c>
    </row>
    <row r="374" spans="2:5" x14ac:dyDescent="0.3">
      <c r="B374" s="61">
        <v>2573</v>
      </c>
      <c r="C374" s="61" t="str">
        <f t="shared" si="14"/>
        <v/>
      </c>
      <c r="D374" s="61" t="str">
        <f t="shared" si="15"/>
        <v/>
      </c>
      <c r="E374" s="96" t="s">
        <v>23</v>
      </c>
    </row>
    <row r="375" spans="2:5" x14ac:dyDescent="0.3">
      <c r="B375" s="61">
        <v>2574</v>
      </c>
      <c r="C375" s="61" t="str">
        <f t="shared" si="14"/>
        <v/>
      </c>
      <c r="D375" s="61" t="str">
        <f t="shared" si="15"/>
        <v/>
      </c>
      <c r="E375" s="96" t="s">
        <v>23</v>
      </c>
    </row>
    <row r="376" spans="2:5" x14ac:dyDescent="0.3">
      <c r="B376" s="61">
        <v>2575</v>
      </c>
      <c r="C376" s="61" t="str">
        <f t="shared" si="14"/>
        <v/>
      </c>
      <c r="D376" s="61" t="str">
        <f t="shared" si="15"/>
        <v/>
      </c>
      <c r="E376" s="96" t="s">
        <v>23</v>
      </c>
    </row>
    <row r="377" spans="2:5" x14ac:dyDescent="0.3">
      <c r="B377" s="61">
        <v>2576</v>
      </c>
      <c r="C377" s="61" t="str">
        <f t="shared" si="14"/>
        <v/>
      </c>
      <c r="D377" s="61" t="str">
        <f t="shared" si="15"/>
        <v/>
      </c>
      <c r="E377" s="96" t="s">
        <v>23</v>
      </c>
    </row>
    <row r="378" spans="2:5" x14ac:dyDescent="0.3">
      <c r="B378" s="61">
        <v>2577</v>
      </c>
      <c r="C378" s="61" t="str">
        <f t="shared" si="14"/>
        <v/>
      </c>
      <c r="D378" s="61" t="str">
        <f t="shared" si="15"/>
        <v/>
      </c>
      <c r="E378" s="96" t="s">
        <v>23</v>
      </c>
    </row>
    <row r="379" spans="2:5" x14ac:dyDescent="0.3">
      <c r="B379" s="61">
        <v>2578</v>
      </c>
      <c r="C379" s="61" t="str">
        <f t="shared" si="14"/>
        <v/>
      </c>
      <c r="D379" s="61" t="str">
        <f t="shared" si="15"/>
        <v/>
      </c>
      <c r="E379" s="96" t="s">
        <v>23</v>
      </c>
    </row>
    <row r="380" spans="2:5" x14ac:dyDescent="0.3">
      <c r="B380" s="61">
        <v>2579</v>
      </c>
      <c r="C380" s="61" t="str">
        <f t="shared" si="14"/>
        <v/>
      </c>
      <c r="D380" s="61" t="str">
        <f t="shared" si="15"/>
        <v/>
      </c>
      <c r="E380" s="96" t="s">
        <v>23</v>
      </c>
    </row>
    <row r="381" spans="2:5" x14ac:dyDescent="0.3">
      <c r="B381" s="61">
        <v>2580</v>
      </c>
      <c r="C381" s="61" t="str">
        <f t="shared" si="14"/>
        <v/>
      </c>
      <c r="D381" s="61" t="str">
        <f t="shared" si="15"/>
        <v/>
      </c>
      <c r="E381" s="96" t="s">
        <v>23</v>
      </c>
    </row>
    <row r="382" spans="2:5" x14ac:dyDescent="0.3">
      <c r="B382" s="61">
        <v>2581</v>
      </c>
      <c r="C382" s="61" t="str">
        <f t="shared" si="14"/>
        <v/>
      </c>
      <c r="D382" s="61" t="str">
        <f t="shared" si="15"/>
        <v/>
      </c>
      <c r="E382" s="96" t="s">
        <v>23</v>
      </c>
    </row>
    <row r="383" spans="2:5" x14ac:dyDescent="0.3">
      <c r="B383" s="61">
        <v>2582</v>
      </c>
      <c r="C383" s="61" t="str">
        <f t="shared" si="14"/>
        <v/>
      </c>
      <c r="D383" s="61" t="str">
        <f t="shared" si="15"/>
        <v/>
      </c>
      <c r="E383" s="96" t="s">
        <v>23</v>
      </c>
    </row>
    <row r="384" spans="2:5" x14ac:dyDescent="0.3">
      <c r="B384" s="61">
        <v>2583</v>
      </c>
      <c r="C384" s="61" t="str">
        <f t="shared" si="14"/>
        <v/>
      </c>
      <c r="D384" s="61" t="str">
        <f t="shared" si="15"/>
        <v/>
      </c>
      <c r="E384" s="96" t="s">
        <v>23</v>
      </c>
    </row>
    <row r="385" spans="2:5" x14ac:dyDescent="0.3">
      <c r="B385" s="61">
        <v>2584</v>
      </c>
      <c r="C385" s="61" t="str">
        <f t="shared" si="14"/>
        <v/>
      </c>
      <c r="D385" s="61" t="str">
        <f t="shared" si="15"/>
        <v/>
      </c>
      <c r="E385" s="96" t="s">
        <v>23</v>
      </c>
    </row>
    <row r="386" spans="2:5" x14ac:dyDescent="0.3">
      <c r="B386" s="61">
        <v>2585</v>
      </c>
      <c r="C386" s="61" t="str">
        <f t="shared" si="14"/>
        <v/>
      </c>
      <c r="D386" s="61" t="str">
        <f t="shared" si="15"/>
        <v/>
      </c>
      <c r="E386" s="96" t="s">
        <v>23</v>
      </c>
    </row>
    <row r="387" spans="2:5" x14ac:dyDescent="0.3">
      <c r="B387" s="61">
        <v>2586</v>
      </c>
      <c r="C387" s="61" t="str">
        <f t="shared" si="14"/>
        <v/>
      </c>
      <c r="D387" s="61" t="str">
        <f t="shared" si="15"/>
        <v/>
      </c>
      <c r="E387" s="96" t="s">
        <v>23</v>
      </c>
    </row>
    <row r="388" spans="2:5" x14ac:dyDescent="0.3">
      <c r="B388" s="61">
        <v>2587</v>
      </c>
      <c r="C388" s="61" t="str">
        <f t="shared" si="14"/>
        <v/>
      </c>
      <c r="D388" s="61" t="str">
        <f t="shared" si="15"/>
        <v/>
      </c>
      <c r="E388" s="96" t="s">
        <v>23</v>
      </c>
    </row>
    <row r="389" spans="2:5" x14ac:dyDescent="0.3">
      <c r="B389" s="61">
        <v>2588</v>
      </c>
      <c r="C389" s="61" t="str">
        <f t="shared" si="14"/>
        <v/>
      </c>
      <c r="D389" s="61" t="str">
        <f t="shared" si="15"/>
        <v/>
      </c>
      <c r="E389" s="96" t="s">
        <v>23</v>
      </c>
    </row>
    <row r="390" spans="2:5" x14ac:dyDescent="0.3">
      <c r="B390" s="61">
        <v>2589</v>
      </c>
      <c r="C390" s="61" t="str">
        <f t="shared" si="14"/>
        <v/>
      </c>
      <c r="D390" s="61" t="str">
        <f t="shared" si="15"/>
        <v/>
      </c>
      <c r="E390" s="96" t="s">
        <v>23</v>
      </c>
    </row>
    <row r="391" spans="2:5" x14ac:dyDescent="0.3">
      <c r="B391" s="61">
        <v>2590</v>
      </c>
      <c r="C391" s="61" t="str">
        <f t="shared" si="14"/>
        <v/>
      </c>
      <c r="D391" s="61" t="str">
        <f t="shared" si="15"/>
        <v/>
      </c>
      <c r="E391" s="96" t="s">
        <v>23</v>
      </c>
    </row>
    <row r="392" spans="2:5" x14ac:dyDescent="0.3">
      <c r="B392" s="61">
        <v>2591</v>
      </c>
      <c r="C392" s="61" t="str">
        <f t="shared" si="14"/>
        <v/>
      </c>
      <c r="D392" s="61" t="str">
        <f t="shared" si="15"/>
        <v/>
      </c>
      <c r="E392" s="96" t="s">
        <v>23</v>
      </c>
    </row>
    <row r="393" spans="2:5" x14ac:dyDescent="0.3">
      <c r="B393" s="61">
        <v>2592</v>
      </c>
      <c r="C393" s="61" t="str">
        <f t="shared" si="14"/>
        <v/>
      </c>
      <c r="D393" s="61" t="str">
        <f t="shared" si="15"/>
        <v/>
      </c>
      <c r="E393" s="96" t="s">
        <v>23</v>
      </c>
    </row>
    <row r="394" spans="2:5" x14ac:dyDescent="0.3">
      <c r="B394" s="61">
        <v>2593</v>
      </c>
      <c r="C394" s="61" t="str">
        <f t="shared" si="14"/>
        <v/>
      </c>
      <c r="D394" s="61" t="str">
        <f t="shared" si="15"/>
        <v/>
      </c>
      <c r="E394" s="96" t="s">
        <v>23</v>
      </c>
    </row>
    <row r="395" spans="2:5" x14ac:dyDescent="0.3">
      <c r="B395" s="61">
        <v>2594</v>
      </c>
      <c r="C395" s="61" t="str">
        <f t="shared" si="14"/>
        <v/>
      </c>
      <c r="D395" s="61" t="str">
        <f t="shared" si="15"/>
        <v/>
      </c>
      <c r="E395" s="96" t="s">
        <v>23</v>
      </c>
    </row>
    <row r="396" spans="2:5" x14ac:dyDescent="0.3">
      <c r="B396" s="61">
        <v>2595</v>
      </c>
      <c r="C396" s="61" t="str">
        <f t="shared" si="14"/>
        <v/>
      </c>
      <c r="D396" s="61" t="str">
        <f t="shared" si="15"/>
        <v/>
      </c>
      <c r="E396" s="96" t="s">
        <v>23</v>
      </c>
    </row>
    <row r="397" spans="2:5" x14ac:dyDescent="0.3">
      <c r="B397" s="61">
        <v>2596</v>
      </c>
      <c r="C397" s="61" t="str">
        <f t="shared" si="14"/>
        <v/>
      </c>
      <c r="D397" s="61" t="str">
        <f t="shared" si="15"/>
        <v/>
      </c>
      <c r="E397" s="96" t="s">
        <v>23</v>
      </c>
    </row>
    <row r="398" spans="2:5" x14ac:dyDescent="0.3">
      <c r="B398" s="61">
        <v>2597</v>
      </c>
      <c r="C398" s="61" t="str">
        <f t="shared" si="14"/>
        <v/>
      </c>
      <c r="D398" s="61" t="str">
        <f t="shared" si="15"/>
        <v/>
      </c>
      <c r="E398" s="96" t="s">
        <v>23</v>
      </c>
    </row>
    <row r="399" spans="2:5" x14ac:dyDescent="0.3">
      <c r="B399" s="61">
        <v>2598</v>
      </c>
      <c r="C399" s="61" t="str">
        <f t="shared" si="14"/>
        <v/>
      </c>
      <c r="D399" s="61" t="str">
        <f t="shared" si="15"/>
        <v/>
      </c>
      <c r="E399" s="96" t="s">
        <v>23</v>
      </c>
    </row>
    <row r="400" spans="2:5" x14ac:dyDescent="0.3">
      <c r="B400" s="61">
        <v>2599</v>
      </c>
      <c r="C400" s="61" t="str">
        <f t="shared" si="14"/>
        <v/>
      </c>
      <c r="D400" s="61" t="str">
        <f t="shared" si="15"/>
        <v/>
      </c>
      <c r="E400" s="96" t="s">
        <v>23</v>
      </c>
    </row>
    <row r="401" spans="2:5" x14ac:dyDescent="0.3">
      <c r="B401" s="61">
        <v>2600</v>
      </c>
      <c r="C401" s="61" t="str">
        <f t="shared" si="14"/>
        <v/>
      </c>
      <c r="D401" s="61" t="str">
        <f t="shared" si="15"/>
        <v/>
      </c>
      <c r="E401" s="96" t="s">
        <v>23</v>
      </c>
    </row>
    <row r="402" spans="2:5" x14ac:dyDescent="0.3">
      <c r="B402" s="61">
        <v>2601</v>
      </c>
      <c r="C402" s="61" t="str">
        <f t="shared" si="14"/>
        <v/>
      </c>
      <c r="D402" s="61" t="str">
        <f t="shared" si="15"/>
        <v/>
      </c>
      <c r="E402" s="96" t="s">
        <v>23</v>
      </c>
    </row>
    <row r="403" spans="2:5" x14ac:dyDescent="0.3">
      <c r="B403" s="61">
        <v>2602</v>
      </c>
      <c r="C403" s="61" t="str">
        <f t="shared" si="14"/>
        <v/>
      </c>
      <c r="D403" s="61" t="str">
        <f t="shared" si="15"/>
        <v/>
      </c>
      <c r="E403" s="96" t="s">
        <v>23</v>
      </c>
    </row>
    <row r="404" spans="2:5" x14ac:dyDescent="0.3">
      <c r="B404" s="61">
        <v>2603</v>
      </c>
      <c r="C404" s="61" t="str">
        <f t="shared" si="14"/>
        <v/>
      </c>
      <c r="D404" s="61" t="str">
        <f t="shared" si="15"/>
        <v/>
      </c>
      <c r="E404" s="96" t="s">
        <v>23</v>
      </c>
    </row>
    <row r="405" spans="2:5" x14ac:dyDescent="0.3">
      <c r="B405" s="61">
        <v>2604</v>
      </c>
      <c r="C405" s="61" t="str">
        <f t="shared" si="14"/>
        <v/>
      </c>
      <c r="D405" s="61" t="str">
        <f t="shared" si="15"/>
        <v/>
      </c>
      <c r="E405" s="96" t="s">
        <v>23</v>
      </c>
    </row>
    <row r="406" spans="2:5" x14ac:dyDescent="0.3">
      <c r="B406" s="61">
        <v>2605</v>
      </c>
      <c r="C406" s="61" t="str">
        <f t="shared" si="14"/>
        <v/>
      </c>
      <c r="D406" s="61" t="str">
        <f t="shared" si="15"/>
        <v/>
      </c>
      <c r="E406" s="96" t="s">
        <v>23</v>
      </c>
    </row>
    <row r="407" spans="2:5" x14ac:dyDescent="0.3">
      <c r="B407" s="61">
        <v>2606</v>
      </c>
      <c r="C407" s="61" t="str">
        <f t="shared" si="14"/>
        <v/>
      </c>
      <c r="D407" s="61" t="str">
        <f t="shared" si="15"/>
        <v/>
      </c>
      <c r="E407" s="96" t="s">
        <v>23</v>
      </c>
    </row>
    <row r="408" spans="2:5" x14ac:dyDescent="0.3">
      <c r="B408" s="61">
        <v>2607</v>
      </c>
      <c r="C408" s="61" t="str">
        <f t="shared" si="14"/>
        <v/>
      </c>
      <c r="D408" s="61" t="str">
        <f t="shared" si="15"/>
        <v/>
      </c>
      <c r="E408" s="96" t="s">
        <v>23</v>
      </c>
    </row>
    <row r="409" spans="2:5" x14ac:dyDescent="0.3">
      <c r="B409" s="61">
        <v>2608</v>
      </c>
      <c r="C409" s="61" t="str">
        <f t="shared" si="14"/>
        <v/>
      </c>
      <c r="D409" s="61" t="str">
        <f t="shared" si="15"/>
        <v/>
      </c>
      <c r="E409" s="96" t="s">
        <v>23</v>
      </c>
    </row>
    <row r="410" spans="2:5" x14ac:dyDescent="0.3">
      <c r="B410" s="61">
        <v>2609</v>
      </c>
      <c r="C410" s="61" t="str">
        <f t="shared" si="14"/>
        <v/>
      </c>
      <c r="D410" s="61" t="str">
        <f t="shared" si="15"/>
        <v/>
      </c>
      <c r="E410" s="96" t="s">
        <v>23</v>
      </c>
    </row>
    <row r="411" spans="2:5" x14ac:dyDescent="0.3">
      <c r="B411" s="61">
        <v>2610</v>
      </c>
      <c r="C411" s="61" t="str">
        <f t="shared" si="14"/>
        <v/>
      </c>
      <c r="D411" s="61" t="str">
        <f t="shared" si="15"/>
        <v/>
      </c>
      <c r="E411" s="96" t="s">
        <v>23</v>
      </c>
    </row>
    <row r="412" spans="2:5" x14ac:dyDescent="0.3">
      <c r="B412" s="61">
        <v>2611</v>
      </c>
      <c r="C412" s="61" t="str">
        <f t="shared" si="14"/>
        <v/>
      </c>
      <c r="D412" s="61" t="str">
        <f t="shared" si="15"/>
        <v/>
      </c>
      <c r="E412" s="96" t="s">
        <v>23</v>
      </c>
    </row>
    <row r="413" spans="2:5" x14ac:dyDescent="0.3">
      <c r="B413" s="61">
        <v>2612</v>
      </c>
      <c r="C413" s="61" t="str">
        <f t="shared" si="14"/>
        <v/>
      </c>
      <c r="D413" s="61" t="str">
        <f t="shared" si="15"/>
        <v/>
      </c>
      <c r="E413" s="96" t="s">
        <v>23</v>
      </c>
    </row>
    <row r="414" spans="2:5" x14ac:dyDescent="0.3">
      <c r="B414" s="61">
        <v>2613</v>
      </c>
      <c r="C414" s="61" t="str">
        <f t="shared" si="14"/>
        <v/>
      </c>
      <c r="D414" s="61" t="str">
        <f t="shared" si="15"/>
        <v/>
      </c>
      <c r="E414" s="96" t="s">
        <v>23</v>
      </c>
    </row>
    <row r="415" spans="2:5" x14ac:dyDescent="0.3">
      <c r="B415" s="61">
        <v>2614</v>
      </c>
      <c r="C415" s="61" t="str">
        <f t="shared" si="14"/>
        <v/>
      </c>
      <c r="D415" s="61" t="str">
        <f t="shared" si="15"/>
        <v/>
      </c>
      <c r="E415" s="96" t="s">
        <v>23</v>
      </c>
    </row>
    <row r="416" spans="2:5" x14ac:dyDescent="0.3">
      <c r="B416" s="61">
        <v>2615</v>
      </c>
      <c r="C416" s="61" t="str">
        <f t="shared" si="14"/>
        <v/>
      </c>
      <c r="D416" s="61" t="str">
        <f t="shared" si="15"/>
        <v/>
      </c>
      <c r="E416" s="96" t="s">
        <v>23</v>
      </c>
    </row>
    <row r="417" spans="2:5" x14ac:dyDescent="0.3">
      <c r="B417" s="61">
        <v>2616</v>
      </c>
      <c r="C417" s="61" t="str">
        <f t="shared" si="14"/>
        <v/>
      </c>
      <c r="D417" s="61" t="str">
        <f t="shared" si="15"/>
        <v/>
      </c>
      <c r="E417" s="96" t="s">
        <v>23</v>
      </c>
    </row>
    <row r="418" spans="2:5" x14ac:dyDescent="0.3">
      <c r="B418" s="61">
        <v>2617</v>
      </c>
      <c r="C418" s="61" t="str">
        <f t="shared" si="14"/>
        <v/>
      </c>
      <c r="D418" s="61" t="str">
        <f t="shared" si="15"/>
        <v/>
      </c>
      <c r="E418" s="96" t="s">
        <v>23</v>
      </c>
    </row>
    <row r="419" spans="2:5" x14ac:dyDescent="0.3">
      <c r="B419" s="61">
        <v>2618</v>
      </c>
      <c r="C419" s="61" t="str">
        <f t="shared" si="14"/>
        <v/>
      </c>
      <c r="D419" s="61" t="str">
        <f t="shared" si="15"/>
        <v/>
      </c>
      <c r="E419" s="96" t="s">
        <v>23</v>
      </c>
    </row>
    <row r="420" spans="2:5" x14ac:dyDescent="0.3">
      <c r="B420" s="61">
        <v>2619</v>
      </c>
      <c r="C420" s="61" t="str">
        <f t="shared" si="14"/>
        <v/>
      </c>
      <c r="D420" s="61" t="str">
        <f t="shared" si="15"/>
        <v/>
      </c>
      <c r="E420" s="96" t="s">
        <v>23</v>
      </c>
    </row>
    <row r="421" spans="2:5" x14ac:dyDescent="0.3">
      <c r="B421" s="61">
        <v>2620</v>
      </c>
      <c r="C421" s="61" t="str">
        <f t="shared" si="14"/>
        <v/>
      </c>
      <c r="D421" s="61" t="str">
        <f t="shared" si="15"/>
        <v/>
      </c>
      <c r="E421" s="96" t="s">
        <v>23</v>
      </c>
    </row>
    <row r="422" spans="2:5" x14ac:dyDescent="0.3">
      <c r="B422" s="61">
        <v>2621</v>
      </c>
      <c r="C422" s="61" t="str">
        <f t="shared" si="14"/>
        <v/>
      </c>
      <c r="D422" s="61" t="str">
        <f t="shared" si="15"/>
        <v/>
      </c>
      <c r="E422" s="96" t="s">
        <v>23</v>
      </c>
    </row>
    <row r="423" spans="2:5" x14ac:dyDescent="0.3">
      <c r="B423" s="61">
        <v>2622</v>
      </c>
      <c r="C423" s="61" t="str">
        <f t="shared" si="14"/>
        <v/>
      </c>
      <c r="D423" s="61" t="str">
        <f t="shared" si="15"/>
        <v/>
      </c>
      <c r="E423" s="96" t="s">
        <v>23</v>
      </c>
    </row>
    <row r="424" spans="2:5" x14ac:dyDescent="0.3">
      <c r="B424" s="61">
        <v>2623</v>
      </c>
      <c r="C424" s="61" t="str">
        <f t="shared" si="14"/>
        <v/>
      </c>
      <c r="D424" s="61" t="str">
        <f t="shared" si="15"/>
        <v/>
      </c>
      <c r="E424" s="96" t="s">
        <v>23</v>
      </c>
    </row>
    <row r="425" spans="2:5" x14ac:dyDescent="0.3">
      <c r="B425" s="61">
        <v>2624</v>
      </c>
      <c r="C425" s="61" t="str">
        <f t="shared" si="14"/>
        <v/>
      </c>
      <c r="D425" s="61" t="str">
        <f t="shared" si="15"/>
        <v/>
      </c>
      <c r="E425" s="96" t="s">
        <v>23</v>
      </c>
    </row>
    <row r="426" spans="2:5" x14ac:dyDescent="0.3">
      <c r="B426" s="61">
        <v>2625</v>
      </c>
      <c r="C426" s="61" t="str">
        <f t="shared" si="14"/>
        <v/>
      </c>
      <c r="D426" s="61" t="str">
        <f t="shared" si="15"/>
        <v/>
      </c>
      <c r="E426" s="96" t="s">
        <v>23</v>
      </c>
    </row>
    <row r="427" spans="2:5" x14ac:dyDescent="0.3">
      <c r="B427" s="61">
        <v>2626</v>
      </c>
      <c r="C427" s="61" t="str">
        <f t="shared" si="14"/>
        <v/>
      </c>
      <c r="D427" s="61" t="str">
        <f t="shared" si="15"/>
        <v/>
      </c>
      <c r="E427" s="96" t="s">
        <v>23</v>
      </c>
    </row>
    <row r="428" spans="2:5" x14ac:dyDescent="0.3">
      <c r="B428" s="61">
        <v>2627</v>
      </c>
      <c r="C428" s="61" t="str">
        <f t="shared" si="14"/>
        <v/>
      </c>
      <c r="D428" s="61" t="str">
        <f t="shared" si="15"/>
        <v/>
      </c>
      <c r="E428" s="96" t="s">
        <v>23</v>
      </c>
    </row>
    <row r="429" spans="2:5" x14ac:dyDescent="0.3">
      <c r="B429" s="61">
        <v>2628</v>
      </c>
      <c r="C429" s="61" t="str">
        <f t="shared" si="14"/>
        <v/>
      </c>
      <c r="D429" s="61" t="str">
        <f t="shared" si="15"/>
        <v/>
      </c>
      <c r="E429" s="96" t="s">
        <v>23</v>
      </c>
    </row>
    <row r="430" spans="2:5" x14ac:dyDescent="0.3">
      <c r="B430" s="61">
        <v>2629</v>
      </c>
      <c r="C430" s="61" t="str">
        <f t="shared" ref="C430:C451" si="16">IFERROR(VLOOKUP(B430,Q:Q,1,FALSE),"")</f>
        <v/>
      </c>
      <c r="D430" s="61" t="str">
        <f t="shared" si="15"/>
        <v/>
      </c>
      <c r="E430" s="96" t="s">
        <v>23</v>
      </c>
    </row>
    <row r="431" spans="2:5" x14ac:dyDescent="0.3">
      <c r="B431" s="61">
        <v>2630</v>
      </c>
      <c r="C431" s="61" t="str">
        <f t="shared" si="16"/>
        <v/>
      </c>
      <c r="D431" s="61" t="str">
        <f t="shared" ref="D431:D451" si="17">IFERROR(MID(VLOOKUP(B431,Q:R,2,FALSE),19,LEN(VLOOKUP(B431,Q:R,2,FALSE))-18),"")</f>
        <v/>
      </c>
      <c r="E431" s="96" t="s">
        <v>23</v>
      </c>
    </row>
    <row r="432" spans="2:5" x14ac:dyDescent="0.3">
      <c r="B432" s="61">
        <v>2631</v>
      </c>
      <c r="C432" s="61" t="str">
        <f t="shared" si="16"/>
        <v/>
      </c>
      <c r="D432" s="61" t="str">
        <f t="shared" si="17"/>
        <v/>
      </c>
      <c r="E432" s="96" t="s">
        <v>23</v>
      </c>
    </row>
    <row r="433" spans="2:5" x14ac:dyDescent="0.3">
      <c r="B433" s="61">
        <v>2632</v>
      </c>
      <c r="C433" s="61" t="str">
        <f t="shared" si="16"/>
        <v/>
      </c>
      <c r="D433" s="61" t="str">
        <f t="shared" si="17"/>
        <v/>
      </c>
      <c r="E433" s="96" t="s">
        <v>23</v>
      </c>
    </row>
    <row r="434" spans="2:5" x14ac:dyDescent="0.3">
      <c r="B434" s="61">
        <v>2633</v>
      </c>
      <c r="C434" s="61" t="str">
        <f t="shared" si="16"/>
        <v/>
      </c>
      <c r="D434" s="61" t="str">
        <f t="shared" si="17"/>
        <v/>
      </c>
      <c r="E434" s="96" t="s">
        <v>23</v>
      </c>
    </row>
    <row r="435" spans="2:5" x14ac:dyDescent="0.3">
      <c r="B435" s="61">
        <v>2634</v>
      </c>
      <c r="C435" s="61" t="str">
        <f t="shared" si="16"/>
        <v/>
      </c>
      <c r="D435" s="61" t="str">
        <f t="shared" si="17"/>
        <v/>
      </c>
      <c r="E435" s="96" t="s">
        <v>23</v>
      </c>
    </row>
    <row r="436" spans="2:5" x14ac:dyDescent="0.3">
      <c r="B436" s="61">
        <v>2635</v>
      </c>
      <c r="C436" s="61" t="str">
        <f t="shared" si="16"/>
        <v/>
      </c>
      <c r="D436" s="61" t="str">
        <f t="shared" si="17"/>
        <v/>
      </c>
      <c r="E436" s="96" t="s">
        <v>23</v>
      </c>
    </row>
    <row r="437" spans="2:5" x14ac:dyDescent="0.3">
      <c r="B437" s="61">
        <v>2636</v>
      </c>
      <c r="C437" s="61" t="str">
        <f t="shared" si="16"/>
        <v/>
      </c>
      <c r="D437" s="61" t="str">
        <f t="shared" si="17"/>
        <v/>
      </c>
      <c r="E437" s="96" t="s">
        <v>23</v>
      </c>
    </row>
    <row r="438" spans="2:5" x14ac:dyDescent="0.3">
      <c r="B438" s="61">
        <v>2637</v>
      </c>
      <c r="C438" s="61" t="str">
        <f t="shared" si="16"/>
        <v/>
      </c>
      <c r="D438" s="61" t="str">
        <f t="shared" si="17"/>
        <v/>
      </c>
      <c r="E438" s="96" t="s">
        <v>23</v>
      </c>
    </row>
    <row r="439" spans="2:5" x14ac:dyDescent="0.3">
      <c r="B439" s="61">
        <v>2638</v>
      </c>
      <c r="C439" s="61" t="str">
        <f t="shared" si="16"/>
        <v/>
      </c>
      <c r="D439" s="61" t="str">
        <f t="shared" si="17"/>
        <v/>
      </c>
      <c r="E439" s="96" t="s">
        <v>23</v>
      </c>
    </row>
    <row r="440" spans="2:5" x14ac:dyDescent="0.3">
      <c r="B440" s="61">
        <v>2639</v>
      </c>
      <c r="C440" s="61" t="str">
        <f t="shared" si="16"/>
        <v/>
      </c>
      <c r="D440" s="61" t="str">
        <f t="shared" si="17"/>
        <v/>
      </c>
      <c r="E440" s="96" t="s">
        <v>23</v>
      </c>
    </row>
    <row r="441" spans="2:5" x14ac:dyDescent="0.3">
      <c r="B441" s="61">
        <v>2640</v>
      </c>
      <c r="C441" s="61" t="str">
        <f t="shared" si="16"/>
        <v/>
      </c>
      <c r="D441" s="61" t="str">
        <f t="shared" si="17"/>
        <v/>
      </c>
      <c r="E441" s="96" t="s">
        <v>23</v>
      </c>
    </row>
    <row r="442" spans="2:5" x14ac:dyDescent="0.3">
      <c r="B442" s="61">
        <v>2641</v>
      </c>
      <c r="C442" s="61" t="str">
        <f t="shared" si="16"/>
        <v/>
      </c>
      <c r="D442" s="61" t="str">
        <f t="shared" si="17"/>
        <v/>
      </c>
      <c r="E442" s="96" t="s">
        <v>23</v>
      </c>
    </row>
    <row r="443" spans="2:5" x14ac:dyDescent="0.3">
      <c r="B443" s="61">
        <v>2642</v>
      </c>
      <c r="C443" s="61" t="str">
        <f t="shared" si="16"/>
        <v/>
      </c>
      <c r="D443" s="61" t="str">
        <f t="shared" si="17"/>
        <v/>
      </c>
      <c r="E443" s="96" t="s">
        <v>23</v>
      </c>
    </row>
    <row r="444" spans="2:5" x14ac:dyDescent="0.3">
      <c r="B444" s="61">
        <v>2643</v>
      </c>
      <c r="C444" s="61" t="str">
        <f t="shared" si="16"/>
        <v/>
      </c>
      <c r="D444" s="61" t="str">
        <f t="shared" si="17"/>
        <v/>
      </c>
      <c r="E444" s="96" t="s">
        <v>23</v>
      </c>
    </row>
    <row r="445" spans="2:5" x14ac:dyDescent="0.3">
      <c r="B445" s="61">
        <v>2644</v>
      </c>
      <c r="C445" s="61" t="str">
        <f t="shared" si="16"/>
        <v/>
      </c>
      <c r="D445" s="61" t="str">
        <f t="shared" si="17"/>
        <v/>
      </c>
      <c r="E445" s="96" t="s">
        <v>23</v>
      </c>
    </row>
    <row r="446" spans="2:5" x14ac:dyDescent="0.3">
      <c r="B446" s="61">
        <v>2645</v>
      </c>
      <c r="C446" s="61" t="str">
        <f t="shared" si="16"/>
        <v/>
      </c>
      <c r="D446" s="61" t="str">
        <f t="shared" si="17"/>
        <v/>
      </c>
      <c r="E446" s="96" t="s">
        <v>23</v>
      </c>
    </row>
    <row r="447" spans="2:5" x14ac:dyDescent="0.3">
      <c r="B447" s="61">
        <v>2646</v>
      </c>
      <c r="C447" s="61" t="str">
        <f t="shared" si="16"/>
        <v/>
      </c>
      <c r="D447" s="61" t="str">
        <f t="shared" si="17"/>
        <v/>
      </c>
      <c r="E447" s="96" t="s">
        <v>23</v>
      </c>
    </row>
    <row r="448" spans="2:5" x14ac:dyDescent="0.3">
      <c r="B448" s="61">
        <v>2647</v>
      </c>
      <c r="C448" s="61" t="str">
        <f t="shared" si="16"/>
        <v/>
      </c>
      <c r="D448" s="61" t="str">
        <f t="shared" si="17"/>
        <v/>
      </c>
      <c r="E448" s="96" t="s">
        <v>23</v>
      </c>
    </row>
    <row r="449" spans="2:5" x14ac:dyDescent="0.3">
      <c r="B449" s="61">
        <v>2648</v>
      </c>
      <c r="C449" s="61" t="str">
        <f t="shared" si="16"/>
        <v/>
      </c>
      <c r="D449" s="61" t="str">
        <f t="shared" si="17"/>
        <v/>
      </c>
      <c r="E449" s="96" t="s">
        <v>23</v>
      </c>
    </row>
    <row r="450" spans="2:5" x14ac:dyDescent="0.3">
      <c r="B450" s="61">
        <v>2649</v>
      </c>
      <c r="C450" s="61" t="str">
        <f t="shared" si="16"/>
        <v/>
      </c>
      <c r="D450" s="61" t="str">
        <f t="shared" si="17"/>
        <v/>
      </c>
      <c r="E450" s="96" t="s">
        <v>23</v>
      </c>
    </row>
    <row r="451" spans="2:5" x14ac:dyDescent="0.3">
      <c r="B451" s="61">
        <v>2650</v>
      </c>
      <c r="C451" s="61" t="str">
        <f t="shared" si="16"/>
        <v/>
      </c>
      <c r="D451" s="61" t="str">
        <f t="shared" si="17"/>
        <v/>
      </c>
      <c r="E451" s="96" t="s">
        <v>23</v>
      </c>
    </row>
    <row r="452" spans="2:5" x14ac:dyDescent="0.3">
      <c r="B452" s="61">
        <v>3001</v>
      </c>
      <c r="C452" s="61" t="str">
        <f>IFERROR(VLOOKUP(B452,'Eingabe Zweckbestimmungen'!F:F,1,FALSE),"")</f>
        <v/>
      </c>
      <c r="D452" s="61" t="str">
        <f>IFERROR(VLOOKUP(B452,'Eingabe Zweckbestimmungen'!F:G,2,FALSE),"")</f>
        <v/>
      </c>
      <c r="E452" s="96" t="s">
        <v>20</v>
      </c>
    </row>
    <row r="453" spans="2:5" x14ac:dyDescent="0.3">
      <c r="B453" s="61">
        <v>3002</v>
      </c>
      <c r="C453" s="61" t="str">
        <f>IFERROR(VLOOKUP(B453,'Eingabe Zweckbestimmungen'!F:F,1,FALSE),"")</f>
        <v/>
      </c>
      <c r="D453" s="61" t="str">
        <f>IFERROR(VLOOKUP(B453,'Eingabe Zweckbestimmungen'!F:G,2,FALSE),"")</f>
        <v/>
      </c>
      <c r="E453" s="96" t="s">
        <v>20</v>
      </c>
    </row>
    <row r="454" spans="2:5" x14ac:dyDescent="0.3">
      <c r="B454" s="61">
        <v>3003</v>
      </c>
      <c r="C454" s="61" t="str">
        <f>IFERROR(VLOOKUP(B454,'Eingabe Zweckbestimmungen'!F:F,1,FALSE),"")</f>
        <v/>
      </c>
      <c r="D454" s="61" t="str">
        <f>IFERROR(VLOOKUP(B454,'Eingabe Zweckbestimmungen'!F:G,2,FALSE),"")</f>
        <v/>
      </c>
      <c r="E454" s="96" t="s">
        <v>20</v>
      </c>
    </row>
    <row r="455" spans="2:5" x14ac:dyDescent="0.3">
      <c r="B455" s="61">
        <v>3004</v>
      </c>
      <c r="C455" s="61" t="str">
        <f>IFERROR(VLOOKUP(B455,'Eingabe Zweckbestimmungen'!F:F,1,FALSE),"")</f>
        <v/>
      </c>
      <c r="D455" s="61" t="str">
        <f>IFERROR(VLOOKUP(B455,'Eingabe Zweckbestimmungen'!F:G,2,FALSE),"")</f>
        <v/>
      </c>
      <c r="E455" s="96" t="s">
        <v>20</v>
      </c>
    </row>
    <row r="456" spans="2:5" x14ac:dyDescent="0.3">
      <c r="B456" s="61">
        <v>3005</v>
      </c>
      <c r="C456" s="61" t="str">
        <f>IFERROR(VLOOKUP(B456,'Eingabe Zweckbestimmungen'!F:F,1,FALSE),"")</f>
        <v/>
      </c>
      <c r="D456" s="61" t="str">
        <f>IFERROR(VLOOKUP(B456,'Eingabe Zweckbestimmungen'!F:G,2,FALSE),"")</f>
        <v/>
      </c>
      <c r="E456" s="96" t="s">
        <v>20</v>
      </c>
    </row>
    <row r="457" spans="2:5" x14ac:dyDescent="0.3">
      <c r="B457" s="61">
        <v>3006</v>
      </c>
      <c r="C457" s="61" t="str">
        <f>IFERROR(VLOOKUP(B457,'Eingabe Zweckbestimmungen'!F:F,1,FALSE),"")</f>
        <v/>
      </c>
      <c r="D457" s="61" t="str">
        <f>IFERROR(VLOOKUP(B457,'Eingabe Zweckbestimmungen'!F:G,2,FALSE),"")</f>
        <v/>
      </c>
      <c r="E457" s="96" t="s">
        <v>20</v>
      </c>
    </row>
    <row r="458" spans="2:5" x14ac:dyDescent="0.3">
      <c r="B458" s="61">
        <v>3007</v>
      </c>
      <c r="C458" s="61" t="str">
        <f>IFERROR(VLOOKUP(B458,'Eingabe Zweckbestimmungen'!F:F,1,FALSE),"")</f>
        <v/>
      </c>
      <c r="D458" s="61" t="str">
        <f>IFERROR(VLOOKUP(B458,'Eingabe Zweckbestimmungen'!F:G,2,FALSE),"")</f>
        <v/>
      </c>
      <c r="E458" s="96" t="s">
        <v>20</v>
      </c>
    </row>
    <row r="459" spans="2:5" x14ac:dyDescent="0.3">
      <c r="B459" s="61">
        <v>3008</v>
      </c>
      <c r="C459" s="61" t="str">
        <f>IFERROR(VLOOKUP(B459,'Eingabe Zweckbestimmungen'!F:F,1,FALSE),"")</f>
        <v/>
      </c>
      <c r="D459" s="61" t="str">
        <f>IFERROR(VLOOKUP(B459,'Eingabe Zweckbestimmungen'!F:G,2,FALSE),"")</f>
        <v/>
      </c>
      <c r="E459" s="96" t="s">
        <v>20</v>
      </c>
    </row>
    <row r="460" spans="2:5" x14ac:dyDescent="0.3">
      <c r="B460" s="61">
        <v>3009</v>
      </c>
      <c r="C460" s="61" t="str">
        <f>IFERROR(VLOOKUP(B460,'Eingabe Zweckbestimmungen'!F:F,1,FALSE),"")</f>
        <v/>
      </c>
      <c r="D460" s="61" t="str">
        <f>IFERROR(VLOOKUP(B460,'Eingabe Zweckbestimmungen'!F:G,2,FALSE),"")</f>
        <v/>
      </c>
      <c r="E460" s="96" t="s">
        <v>20</v>
      </c>
    </row>
    <row r="461" spans="2:5" x14ac:dyDescent="0.3">
      <c r="B461" s="61">
        <v>3010</v>
      </c>
      <c r="C461" s="61" t="str">
        <f>IFERROR(VLOOKUP(B461,'Eingabe Zweckbestimmungen'!F:F,1,FALSE),"")</f>
        <v/>
      </c>
      <c r="D461" s="61" t="str">
        <f>IFERROR(VLOOKUP(B461,'Eingabe Zweckbestimmungen'!F:G,2,FALSE),"")</f>
        <v/>
      </c>
      <c r="E461" s="96" t="s">
        <v>20</v>
      </c>
    </row>
    <row r="462" spans="2:5" x14ac:dyDescent="0.3">
      <c r="B462" s="61">
        <v>3011</v>
      </c>
      <c r="C462" s="61" t="str">
        <f>IFERROR(VLOOKUP(B462,'Eingabe Zweckbestimmungen'!F:F,1,FALSE),"")</f>
        <v/>
      </c>
      <c r="D462" s="61" t="str">
        <f>IFERROR(VLOOKUP(B462,'Eingabe Zweckbestimmungen'!F:G,2,FALSE),"")</f>
        <v/>
      </c>
      <c r="E462" s="96" t="s">
        <v>20</v>
      </c>
    </row>
    <row r="463" spans="2:5" x14ac:dyDescent="0.3">
      <c r="B463" s="61">
        <v>3012</v>
      </c>
      <c r="C463" s="61" t="str">
        <f>IFERROR(VLOOKUP(B463,'Eingabe Zweckbestimmungen'!F:F,1,FALSE),"")</f>
        <v/>
      </c>
      <c r="D463" s="61" t="str">
        <f>IFERROR(VLOOKUP(B463,'Eingabe Zweckbestimmungen'!F:G,2,FALSE),"")</f>
        <v/>
      </c>
      <c r="E463" s="96" t="s">
        <v>20</v>
      </c>
    </row>
    <row r="464" spans="2:5" x14ac:dyDescent="0.3">
      <c r="B464" s="61">
        <v>3013</v>
      </c>
      <c r="C464" s="61" t="str">
        <f>IFERROR(VLOOKUP(B464,'Eingabe Zweckbestimmungen'!F:F,1,FALSE),"")</f>
        <v/>
      </c>
      <c r="D464" s="61" t="str">
        <f>IFERROR(VLOOKUP(B464,'Eingabe Zweckbestimmungen'!F:G,2,FALSE),"")</f>
        <v/>
      </c>
      <c r="E464" s="96" t="s">
        <v>20</v>
      </c>
    </row>
    <row r="465" spans="2:5" x14ac:dyDescent="0.3">
      <c r="B465" s="61">
        <v>3014</v>
      </c>
      <c r="C465" s="61" t="str">
        <f>IFERROR(VLOOKUP(B465,'Eingabe Zweckbestimmungen'!F:F,1,FALSE),"")</f>
        <v/>
      </c>
      <c r="D465" s="61" t="str">
        <f>IFERROR(VLOOKUP(B465,'Eingabe Zweckbestimmungen'!F:G,2,FALSE),"")</f>
        <v/>
      </c>
      <c r="E465" s="96" t="s">
        <v>20</v>
      </c>
    </row>
    <row r="466" spans="2:5" x14ac:dyDescent="0.3">
      <c r="B466" s="61">
        <v>3015</v>
      </c>
      <c r="C466" s="61" t="str">
        <f>IFERROR(VLOOKUP(B466,'Eingabe Zweckbestimmungen'!F:F,1,FALSE),"")</f>
        <v/>
      </c>
      <c r="D466" s="61" t="str">
        <f>IFERROR(VLOOKUP(B466,'Eingabe Zweckbestimmungen'!F:G,2,FALSE),"")</f>
        <v/>
      </c>
      <c r="E466" s="96" t="s">
        <v>20</v>
      </c>
    </row>
    <row r="467" spans="2:5" x14ac:dyDescent="0.3">
      <c r="B467" s="61">
        <v>3016</v>
      </c>
      <c r="C467" s="61" t="str">
        <f>IFERROR(VLOOKUP(B467,'Eingabe Zweckbestimmungen'!F:F,1,FALSE),"")</f>
        <v/>
      </c>
      <c r="D467" s="61" t="str">
        <f>IFERROR(VLOOKUP(B467,'Eingabe Zweckbestimmungen'!F:G,2,FALSE),"")</f>
        <v/>
      </c>
      <c r="E467" s="96" t="s">
        <v>20</v>
      </c>
    </row>
    <row r="468" spans="2:5" x14ac:dyDescent="0.3">
      <c r="B468" s="61">
        <v>3017</v>
      </c>
      <c r="C468" s="61" t="str">
        <f>IFERROR(VLOOKUP(B468,'Eingabe Zweckbestimmungen'!F:F,1,FALSE),"")</f>
        <v/>
      </c>
      <c r="D468" s="61" t="str">
        <f>IFERROR(VLOOKUP(B468,'Eingabe Zweckbestimmungen'!F:G,2,FALSE),"")</f>
        <v/>
      </c>
      <c r="E468" s="96" t="s">
        <v>20</v>
      </c>
    </row>
    <row r="469" spans="2:5" x14ac:dyDescent="0.3">
      <c r="B469" s="61">
        <v>3018</v>
      </c>
      <c r="C469" s="61" t="str">
        <f>IFERROR(VLOOKUP(B469,'Eingabe Zweckbestimmungen'!F:F,1,FALSE),"")</f>
        <v/>
      </c>
      <c r="D469" s="61" t="str">
        <f>IFERROR(VLOOKUP(B469,'Eingabe Zweckbestimmungen'!F:G,2,FALSE),"")</f>
        <v/>
      </c>
      <c r="E469" s="96" t="s">
        <v>20</v>
      </c>
    </row>
    <row r="470" spans="2:5" x14ac:dyDescent="0.3">
      <c r="B470" s="61">
        <v>3019</v>
      </c>
      <c r="C470" s="61" t="str">
        <f>IFERROR(VLOOKUP(B470,'Eingabe Zweckbestimmungen'!F:F,1,FALSE),"")</f>
        <v/>
      </c>
      <c r="D470" s="61" t="str">
        <f>IFERROR(VLOOKUP(B470,'Eingabe Zweckbestimmungen'!F:G,2,FALSE),"")</f>
        <v/>
      </c>
      <c r="E470" s="96" t="s">
        <v>20</v>
      </c>
    </row>
    <row r="471" spans="2:5" x14ac:dyDescent="0.3">
      <c r="B471" s="61">
        <v>3020</v>
      </c>
      <c r="C471" s="61" t="str">
        <f>IFERROR(VLOOKUP(B471,'Eingabe Zweckbestimmungen'!F:F,1,FALSE),"")</f>
        <v/>
      </c>
      <c r="D471" s="61" t="str">
        <f>IFERROR(VLOOKUP(B471,'Eingabe Zweckbestimmungen'!F:G,2,FALSE),"")</f>
        <v/>
      </c>
      <c r="E471" s="96" t="s">
        <v>20</v>
      </c>
    </row>
    <row r="472" spans="2:5" x14ac:dyDescent="0.3">
      <c r="B472" s="61">
        <v>3021</v>
      </c>
      <c r="C472" s="61" t="str">
        <f>IFERROR(VLOOKUP(B472,'Eingabe Zweckbestimmungen'!F:F,1,FALSE),"")</f>
        <v/>
      </c>
      <c r="D472" s="61" t="str">
        <f>IFERROR(VLOOKUP(B472,'Eingabe Zweckbestimmungen'!F:G,2,FALSE),"")</f>
        <v/>
      </c>
      <c r="E472" s="96" t="s">
        <v>20</v>
      </c>
    </row>
    <row r="473" spans="2:5" x14ac:dyDescent="0.3">
      <c r="B473" s="61">
        <v>3022</v>
      </c>
      <c r="C473" s="61" t="str">
        <f>IFERROR(VLOOKUP(B473,'Eingabe Zweckbestimmungen'!F:F,1,FALSE),"")</f>
        <v/>
      </c>
      <c r="D473" s="61" t="str">
        <f>IFERROR(VLOOKUP(B473,'Eingabe Zweckbestimmungen'!F:G,2,FALSE),"")</f>
        <v/>
      </c>
      <c r="E473" s="96" t="s">
        <v>20</v>
      </c>
    </row>
    <row r="474" spans="2:5" x14ac:dyDescent="0.3">
      <c r="B474" s="61">
        <v>3023</v>
      </c>
      <c r="C474" s="61" t="str">
        <f>IFERROR(VLOOKUP(B474,'Eingabe Zweckbestimmungen'!F:F,1,FALSE),"")</f>
        <v/>
      </c>
      <c r="D474" s="61" t="str">
        <f>IFERROR(VLOOKUP(B474,'Eingabe Zweckbestimmungen'!F:G,2,FALSE),"")</f>
        <v/>
      </c>
      <c r="E474" s="96" t="s">
        <v>20</v>
      </c>
    </row>
    <row r="475" spans="2:5" x14ac:dyDescent="0.3">
      <c r="B475" s="61">
        <v>3024</v>
      </c>
      <c r="C475" s="61" t="str">
        <f>IFERROR(VLOOKUP(B475,'Eingabe Zweckbestimmungen'!F:F,1,FALSE),"")</f>
        <v/>
      </c>
      <c r="D475" s="61" t="str">
        <f>IFERROR(VLOOKUP(B475,'Eingabe Zweckbestimmungen'!F:G,2,FALSE),"")</f>
        <v/>
      </c>
      <c r="E475" s="96" t="s">
        <v>20</v>
      </c>
    </row>
    <row r="476" spans="2:5" x14ac:dyDescent="0.3">
      <c r="B476" s="61">
        <v>3025</v>
      </c>
      <c r="C476" s="61" t="str">
        <f>IFERROR(VLOOKUP(B476,'Eingabe Zweckbestimmungen'!F:F,1,FALSE),"")</f>
        <v/>
      </c>
      <c r="D476" s="61" t="str">
        <f>IFERROR(VLOOKUP(B476,'Eingabe Zweckbestimmungen'!F:G,2,FALSE),"")</f>
        <v/>
      </c>
      <c r="E476" s="96" t="s">
        <v>20</v>
      </c>
    </row>
    <row r="477" spans="2:5" x14ac:dyDescent="0.3">
      <c r="B477" s="61">
        <v>3026</v>
      </c>
      <c r="C477" s="61" t="str">
        <f>IFERROR(VLOOKUP(B477,'Eingabe Zweckbestimmungen'!F:F,1,FALSE),"")</f>
        <v/>
      </c>
      <c r="D477" s="61" t="str">
        <f>IFERROR(VLOOKUP(B477,'Eingabe Zweckbestimmungen'!F:G,2,FALSE),"")</f>
        <v/>
      </c>
      <c r="E477" s="96" t="s">
        <v>20</v>
      </c>
    </row>
    <row r="478" spans="2:5" x14ac:dyDescent="0.3">
      <c r="B478" s="61">
        <v>3027</v>
      </c>
      <c r="C478" s="61" t="str">
        <f>IFERROR(VLOOKUP(B478,'Eingabe Zweckbestimmungen'!F:F,1,FALSE),"")</f>
        <v/>
      </c>
      <c r="D478" s="61" t="str">
        <f>IFERROR(VLOOKUP(B478,'Eingabe Zweckbestimmungen'!F:G,2,FALSE),"")</f>
        <v/>
      </c>
      <c r="E478" s="96" t="s">
        <v>20</v>
      </c>
    </row>
    <row r="479" spans="2:5" x14ac:dyDescent="0.3">
      <c r="B479" s="61">
        <v>3028</v>
      </c>
      <c r="C479" s="61" t="str">
        <f>IFERROR(VLOOKUP(B479,'Eingabe Zweckbestimmungen'!F:F,1,FALSE),"")</f>
        <v/>
      </c>
      <c r="D479" s="61" t="str">
        <f>IFERROR(VLOOKUP(B479,'Eingabe Zweckbestimmungen'!F:G,2,FALSE),"")</f>
        <v/>
      </c>
      <c r="E479" s="96" t="s">
        <v>20</v>
      </c>
    </row>
    <row r="480" spans="2:5" x14ac:dyDescent="0.3">
      <c r="B480" s="61">
        <v>3029</v>
      </c>
      <c r="C480" s="61" t="str">
        <f>IFERROR(VLOOKUP(B480,'Eingabe Zweckbestimmungen'!F:F,1,FALSE),"")</f>
        <v/>
      </c>
      <c r="D480" s="61" t="str">
        <f>IFERROR(VLOOKUP(B480,'Eingabe Zweckbestimmungen'!F:G,2,FALSE),"")</f>
        <v/>
      </c>
      <c r="E480" s="96" t="s">
        <v>20</v>
      </c>
    </row>
    <row r="481" spans="2:5" x14ac:dyDescent="0.3">
      <c r="B481" s="61">
        <v>3030</v>
      </c>
      <c r="C481" s="61" t="str">
        <f>IFERROR(VLOOKUP(B481,'Eingabe Zweckbestimmungen'!F:F,1,FALSE),"")</f>
        <v/>
      </c>
      <c r="D481" s="61" t="str">
        <f>IFERROR(VLOOKUP(B481,'Eingabe Zweckbestimmungen'!F:G,2,FALSE),"")</f>
        <v/>
      </c>
      <c r="E481" s="96" t="s">
        <v>20</v>
      </c>
    </row>
    <row r="482" spans="2:5" x14ac:dyDescent="0.3">
      <c r="B482" s="61">
        <v>3031</v>
      </c>
      <c r="C482" s="61" t="str">
        <f>IFERROR(VLOOKUP(B482,'Eingabe Zweckbestimmungen'!F:F,1,FALSE),"")</f>
        <v/>
      </c>
      <c r="D482" s="61" t="str">
        <f>IFERROR(VLOOKUP(B482,'Eingabe Zweckbestimmungen'!F:G,2,FALSE),"")</f>
        <v/>
      </c>
      <c r="E482" s="96" t="s">
        <v>20</v>
      </c>
    </row>
    <row r="483" spans="2:5" x14ac:dyDescent="0.3">
      <c r="B483" s="61">
        <v>3032</v>
      </c>
      <c r="C483" s="61" t="str">
        <f>IFERROR(VLOOKUP(B483,'Eingabe Zweckbestimmungen'!F:F,1,FALSE),"")</f>
        <v/>
      </c>
      <c r="D483" s="61" t="str">
        <f>IFERROR(VLOOKUP(B483,'Eingabe Zweckbestimmungen'!F:G,2,FALSE),"")</f>
        <v/>
      </c>
      <c r="E483" s="96" t="s">
        <v>20</v>
      </c>
    </row>
    <row r="484" spans="2:5" x14ac:dyDescent="0.3">
      <c r="B484" s="61">
        <v>3033</v>
      </c>
      <c r="C484" s="61" t="str">
        <f>IFERROR(VLOOKUP(B484,'Eingabe Zweckbestimmungen'!F:F,1,FALSE),"")</f>
        <v/>
      </c>
      <c r="D484" s="61" t="str">
        <f>IFERROR(VLOOKUP(B484,'Eingabe Zweckbestimmungen'!F:G,2,FALSE),"")</f>
        <v/>
      </c>
      <c r="E484" s="96" t="s">
        <v>20</v>
      </c>
    </row>
    <row r="485" spans="2:5" x14ac:dyDescent="0.3">
      <c r="B485" s="61">
        <v>3034</v>
      </c>
      <c r="C485" s="61" t="str">
        <f>IFERROR(VLOOKUP(B485,'Eingabe Zweckbestimmungen'!F:F,1,FALSE),"")</f>
        <v/>
      </c>
      <c r="D485" s="61" t="str">
        <f>IFERROR(VLOOKUP(B485,'Eingabe Zweckbestimmungen'!F:G,2,FALSE),"")</f>
        <v/>
      </c>
      <c r="E485" s="96" t="s">
        <v>20</v>
      </c>
    </row>
    <row r="486" spans="2:5" x14ac:dyDescent="0.3">
      <c r="B486" s="61">
        <v>3035</v>
      </c>
      <c r="C486" s="61" t="str">
        <f>IFERROR(VLOOKUP(B486,'Eingabe Zweckbestimmungen'!F:F,1,FALSE),"")</f>
        <v/>
      </c>
      <c r="D486" s="61" t="str">
        <f>IFERROR(VLOOKUP(B486,'Eingabe Zweckbestimmungen'!F:G,2,FALSE),"")</f>
        <v/>
      </c>
      <c r="E486" s="96" t="s">
        <v>20</v>
      </c>
    </row>
    <row r="487" spans="2:5" x14ac:dyDescent="0.3">
      <c r="B487" s="61">
        <v>3036</v>
      </c>
      <c r="C487" s="61" t="str">
        <f>IFERROR(VLOOKUP(B487,'Eingabe Zweckbestimmungen'!F:F,1,FALSE),"")</f>
        <v/>
      </c>
      <c r="D487" s="61" t="str">
        <f>IFERROR(VLOOKUP(B487,'Eingabe Zweckbestimmungen'!F:G,2,FALSE),"")</f>
        <v/>
      </c>
      <c r="E487" s="96" t="s">
        <v>20</v>
      </c>
    </row>
    <row r="488" spans="2:5" x14ac:dyDescent="0.3">
      <c r="B488" s="61">
        <v>3037</v>
      </c>
      <c r="C488" s="61" t="str">
        <f>IFERROR(VLOOKUP(B488,'Eingabe Zweckbestimmungen'!F:F,1,FALSE),"")</f>
        <v/>
      </c>
      <c r="D488" s="61" t="str">
        <f>IFERROR(VLOOKUP(B488,'Eingabe Zweckbestimmungen'!F:G,2,FALSE),"")</f>
        <v/>
      </c>
      <c r="E488" s="96" t="s">
        <v>20</v>
      </c>
    </row>
    <row r="489" spans="2:5" x14ac:dyDescent="0.3">
      <c r="B489" s="61">
        <v>3038</v>
      </c>
      <c r="C489" s="61" t="str">
        <f>IFERROR(VLOOKUP(B489,'Eingabe Zweckbestimmungen'!F:F,1,FALSE),"")</f>
        <v/>
      </c>
      <c r="D489" s="61" t="str">
        <f>IFERROR(VLOOKUP(B489,'Eingabe Zweckbestimmungen'!F:G,2,FALSE),"")</f>
        <v/>
      </c>
      <c r="E489" s="96" t="s">
        <v>20</v>
      </c>
    </row>
    <row r="490" spans="2:5" x14ac:dyDescent="0.3">
      <c r="B490" s="61">
        <v>3039</v>
      </c>
      <c r="C490" s="61" t="str">
        <f>IFERROR(VLOOKUP(B490,'Eingabe Zweckbestimmungen'!F:F,1,FALSE),"")</f>
        <v/>
      </c>
      <c r="D490" s="61" t="str">
        <f>IFERROR(VLOOKUP(B490,'Eingabe Zweckbestimmungen'!F:G,2,FALSE),"")</f>
        <v/>
      </c>
      <c r="E490" s="96" t="s">
        <v>20</v>
      </c>
    </row>
    <row r="491" spans="2:5" x14ac:dyDescent="0.3">
      <c r="B491" s="61">
        <v>3040</v>
      </c>
      <c r="C491" s="61" t="str">
        <f>IFERROR(VLOOKUP(B491,'Eingabe Zweckbestimmungen'!F:F,1,FALSE),"")</f>
        <v/>
      </c>
      <c r="D491" s="61" t="str">
        <f>IFERROR(VLOOKUP(B491,'Eingabe Zweckbestimmungen'!F:G,2,FALSE),"")</f>
        <v/>
      </c>
      <c r="E491" s="96" t="s">
        <v>20</v>
      </c>
    </row>
    <row r="492" spans="2:5" x14ac:dyDescent="0.3">
      <c r="B492" s="61">
        <v>3041</v>
      </c>
      <c r="C492" s="61" t="str">
        <f>IFERROR(VLOOKUP(B492,'Eingabe Zweckbestimmungen'!F:F,1,FALSE),"")</f>
        <v/>
      </c>
      <c r="D492" s="61" t="str">
        <f>IFERROR(VLOOKUP(B492,'Eingabe Zweckbestimmungen'!F:G,2,FALSE),"")</f>
        <v/>
      </c>
      <c r="E492" s="96" t="s">
        <v>20</v>
      </c>
    </row>
    <row r="493" spans="2:5" x14ac:dyDescent="0.3">
      <c r="B493" s="61">
        <v>3042</v>
      </c>
      <c r="C493" s="61" t="str">
        <f>IFERROR(VLOOKUP(B493,'Eingabe Zweckbestimmungen'!F:F,1,FALSE),"")</f>
        <v/>
      </c>
      <c r="D493" s="61" t="str">
        <f>IFERROR(VLOOKUP(B493,'Eingabe Zweckbestimmungen'!F:G,2,FALSE),"")</f>
        <v/>
      </c>
      <c r="E493" s="96" t="s">
        <v>20</v>
      </c>
    </row>
    <row r="494" spans="2:5" x14ac:dyDescent="0.3">
      <c r="B494" s="61">
        <v>3043</v>
      </c>
      <c r="C494" s="61" t="str">
        <f>IFERROR(VLOOKUP(B494,'Eingabe Zweckbestimmungen'!F:F,1,FALSE),"")</f>
        <v/>
      </c>
      <c r="D494" s="61" t="str">
        <f>IFERROR(VLOOKUP(B494,'Eingabe Zweckbestimmungen'!F:G,2,FALSE),"")</f>
        <v/>
      </c>
      <c r="E494" s="96" t="s">
        <v>20</v>
      </c>
    </row>
    <row r="495" spans="2:5" x14ac:dyDescent="0.3">
      <c r="B495" s="61">
        <v>3044</v>
      </c>
      <c r="C495" s="61" t="str">
        <f>IFERROR(VLOOKUP(B495,'Eingabe Zweckbestimmungen'!F:F,1,FALSE),"")</f>
        <v/>
      </c>
      <c r="D495" s="61" t="str">
        <f>IFERROR(VLOOKUP(B495,'Eingabe Zweckbestimmungen'!F:G,2,FALSE),"")</f>
        <v/>
      </c>
      <c r="E495" s="96" t="s">
        <v>20</v>
      </c>
    </row>
    <row r="496" spans="2:5" x14ac:dyDescent="0.3">
      <c r="B496" s="61">
        <v>3045</v>
      </c>
      <c r="C496" s="61" t="str">
        <f>IFERROR(VLOOKUP(B496,'Eingabe Zweckbestimmungen'!F:F,1,FALSE),"")</f>
        <v/>
      </c>
      <c r="D496" s="61" t="str">
        <f>IFERROR(VLOOKUP(B496,'Eingabe Zweckbestimmungen'!F:G,2,FALSE),"")</f>
        <v/>
      </c>
      <c r="E496" s="96" t="s">
        <v>20</v>
      </c>
    </row>
    <row r="497" spans="2:5" x14ac:dyDescent="0.3">
      <c r="B497" s="61">
        <v>3046</v>
      </c>
      <c r="C497" s="61" t="str">
        <f>IFERROR(VLOOKUP(B497,'Eingabe Zweckbestimmungen'!F:F,1,FALSE),"")</f>
        <v/>
      </c>
      <c r="D497" s="61" t="str">
        <f>IFERROR(VLOOKUP(B497,'Eingabe Zweckbestimmungen'!F:G,2,FALSE),"")</f>
        <v/>
      </c>
      <c r="E497" s="96" t="s">
        <v>20</v>
      </c>
    </row>
    <row r="498" spans="2:5" x14ac:dyDescent="0.3">
      <c r="B498" s="61">
        <v>3047</v>
      </c>
      <c r="C498" s="61" t="str">
        <f>IFERROR(VLOOKUP(B498,'Eingabe Zweckbestimmungen'!F:F,1,FALSE),"")</f>
        <v/>
      </c>
      <c r="D498" s="61" t="str">
        <f>IFERROR(VLOOKUP(B498,'Eingabe Zweckbestimmungen'!F:G,2,FALSE),"")</f>
        <v/>
      </c>
      <c r="E498" s="96" t="s">
        <v>20</v>
      </c>
    </row>
    <row r="499" spans="2:5" x14ac:dyDescent="0.3">
      <c r="B499" s="61">
        <v>3048</v>
      </c>
      <c r="C499" s="61" t="str">
        <f>IFERROR(VLOOKUP(B499,'Eingabe Zweckbestimmungen'!F:F,1,FALSE),"")</f>
        <v/>
      </c>
      <c r="D499" s="61" t="str">
        <f>IFERROR(VLOOKUP(B499,'Eingabe Zweckbestimmungen'!F:G,2,FALSE),"")</f>
        <v/>
      </c>
      <c r="E499" s="96" t="s">
        <v>20</v>
      </c>
    </row>
    <row r="500" spans="2:5" x14ac:dyDescent="0.3">
      <c r="B500" s="61">
        <v>3049</v>
      </c>
      <c r="C500" s="61" t="str">
        <f>IFERROR(VLOOKUP(B500,'Eingabe Zweckbestimmungen'!F:F,1,FALSE),"")</f>
        <v/>
      </c>
      <c r="D500" s="61" t="str">
        <f>IFERROR(VLOOKUP(B500,'Eingabe Zweckbestimmungen'!F:G,2,FALSE),"")</f>
        <v/>
      </c>
      <c r="E500" s="96" t="s">
        <v>20</v>
      </c>
    </row>
    <row r="501" spans="2:5" x14ac:dyDescent="0.3">
      <c r="B501" s="61">
        <v>3050</v>
      </c>
      <c r="C501" s="61" t="str">
        <f>IFERROR(VLOOKUP(B501,'Eingabe Zweckbestimmungen'!F:F,1,FALSE),"")</f>
        <v/>
      </c>
      <c r="D501" s="61" t="str">
        <f>IFERROR(VLOOKUP(B501,'Eingabe Zweckbestimmungen'!F:G,2,FALSE),"")</f>
        <v/>
      </c>
      <c r="E501" s="96" t="s">
        <v>20</v>
      </c>
    </row>
    <row r="502" spans="2:5" x14ac:dyDescent="0.3">
      <c r="B502" s="61">
        <v>3051</v>
      </c>
      <c r="C502" s="61" t="str">
        <f>IFERROR(VLOOKUP(B502,'Eingabe Zweckbestimmungen'!F:F,1,FALSE),"")</f>
        <v/>
      </c>
      <c r="D502" s="61" t="str">
        <f>IFERROR(VLOOKUP(B502,'Eingabe Zweckbestimmungen'!F:G,2,FALSE),"")</f>
        <v/>
      </c>
      <c r="E502" s="96" t="s">
        <v>20</v>
      </c>
    </row>
    <row r="503" spans="2:5" x14ac:dyDescent="0.3">
      <c r="B503" s="61">
        <v>3052</v>
      </c>
      <c r="C503" s="61" t="str">
        <f>IFERROR(VLOOKUP(B503,'Eingabe Zweckbestimmungen'!F:F,1,FALSE),"")</f>
        <v/>
      </c>
      <c r="D503" s="61" t="str">
        <f>IFERROR(VLOOKUP(B503,'Eingabe Zweckbestimmungen'!F:G,2,FALSE),"")</f>
        <v/>
      </c>
      <c r="E503" s="96" t="s">
        <v>20</v>
      </c>
    </row>
    <row r="504" spans="2:5" x14ac:dyDescent="0.3">
      <c r="B504" s="61">
        <v>3053</v>
      </c>
      <c r="C504" s="61" t="str">
        <f>IFERROR(VLOOKUP(B504,'Eingabe Zweckbestimmungen'!F:F,1,FALSE),"")</f>
        <v/>
      </c>
      <c r="D504" s="61" t="str">
        <f>IFERROR(VLOOKUP(B504,'Eingabe Zweckbestimmungen'!F:G,2,FALSE),"")</f>
        <v/>
      </c>
      <c r="E504" s="96" t="s">
        <v>20</v>
      </c>
    </row>
    <row r="505" spans="2:5" x14ac:dyDescent="0.3">
      <c r="B505" s="61">
        <v>3054</v>
      </c>
      <c r="C505" s="61" t="str">
        <f>IFERROR(VLOOKUP(B505,'Eingabe Zweckbestimmungen'!F:F,1,FALSE),"")</f>
        <v/>
      </c>
      <c r="D505" s="61" t="str">
        <f>IFERROR(VLOOKUP(B505,'Eingabe Zweckbestimmungen'!F:G,2,FALSE),"")</f>
        <v/>
      </c>
      <c r="E505" s="96" t="s">
        <v>20</v>
      </c>
    </row>
    <row r="506" spans="2:5" x14ac:dyDescent="0.3">
      <c r="B506" s="61">
        <v>3055</v>
      </c>
      <c r="C506" s="61" t="str">
        <f>IFERROR(VLOOKUP(B506,'Eingabe Zweckbestimmungen'!F:F,1,FALSE),"")</f>
        <v/>
      </c>
      <c r="D506" s="61" t="str">
        <f>IFERROR(VLOOKUP(B506,'Eingabe Zweckbestimmungen'!F:G,2,FALSE),"")</f>
        <v/>
      </c>
      <c r="E506" s="96" t="s">
        <v>20</v>
      </c>
    </row>
    <row r="507" spans="2:5" x14ac:dyDescent="0.3">
      <c r="B507" s="61">
        <v>3056</v>
      </c>
      <c r="C507" s="61" t="str">
        <f>IFERROR(VLOOKUP(B507,'Eingabe Zweckbestimmungen'!F:F,1,FALSE),"")</f>
        <v/>
      </c>
      <c r="D507" s="61" t="str">
        <f>IFERROR(VLOOKUP(B507,'Eingabe Zweckbestimmungen'!F:G,2,FALSE),"")</f>
        <v/>
      </c>
      <c r="E507" s="96" t="s">
        <v>20</v>
      </c>
    </row>
    <row r="508" spans="2:5" x14ac:dyDescent="0.3">
      <c r="B508" s="61">
        <v>3057</v>
      </c>
      <c r="C508" s="61" t="str">
        <f>IFERROR(VLOOKUP(B508,'Eingabe Zweckbestimmungen'!F:F,1,FALSE),"")</f>
        <v/>
      </c>
      <c r="D508" s="61" t="str">
        <f>IFERROR(VLOOKUP(B508,'Eingabe Zweckbestimmungen'!F:G,2,FALSE),"")</f>
        <v/>
      </c>
      <c r="E508" s="96" t="s">
        <v>20</v>
      </c>
    </row>
    <row r="509" spans="2:5" x14ac:dyDescent="0.3">
      <c r="B509" s="61">
        <v>3058</v>
      </c>
      <c r="C509" s="61" t="str">
        <f>IFERROR(VLOOKUP(B509,'Eingabe Zweckbestimmungen'!F:F,1,FALSE),"")</f>
        <v/>
      </c>
      <c r="D509" s="61" t="str">
        <f>IFERROR(VLOOKUP(B509,'Eingabe Zweckbestimmungen'!F:G,2,FALSE),"")</f>
        <v/>
      </c>
      <c r="E509" s="96" t="s">
        <v>20</v>
      </c>
    </row>
    <row r="510" spans="2:5" x14ac:dyDescent="0.3">
      <c r="B510" s="61">
        <v>3059</v>
      </c>
      <c r="C510" s="61" t="str">
        <f>IFERROR(VLOOKUP(B510,'Eingabe Zweckbestimmungen'!F:F,1,FALSE),"")</f>
        <v/>
      </c>
      <c r="D510" s="61" t="str">
        <f>IFERROR(VLOOKUP(B510,'Eingabe Zweckbestimmungen'!F:G,2,FALSE),"")</f>
        <v/>
      </c>
      <c r="E510" s="96" t="s">
        <v>20</v>
      </c>
    </row>
    <row r="511" spans="2:5" x14ac:dyDescent="0.3">
      <c r="B511" s="61">
        <v>3060</v>
      </c>
      <c r="C511" s="61" t="str">
        <f>IFERROR(VLOOKUP(B511,'Eingabe Zweckbestimmungen'!F:F,1,FALSE),"")</f>
        <v/>
      </c>
      <c r="D511" s="61" t="str">
        <f>IFERROR(VLOOKUP(B511,'Eingabe Zweckbestimmungen'!F:G,2,FALSE),"")</f>
        <v/>
      </c>
      <c r="E511" s="96" t="s">
        <v>20</v>
      </c>
    </row>
    <row r="512" spans="2:5" x14ac:dyDescent="0.3">
      <c r="B512" s="61">
        <v>3061</v>
      </c>
      <c r="C512" s="61" t="str">
        <f>IFERROR(VLOOKUP(B512,'Eingabe Zweckbestimmungen'!F:F,1,FALSE),"")</f>
        <v/>
      </c>
      <c r="D512" s="61" t="str">
        <f>IFERROR(VLOOKUP(B512,'Eingabe Zweckbestimmungen'!F:G,2,FALSE),"")</f>
        <v/>
      </c>
      <c r="E512" s="96" t="s">
        <v>20</v>
      </c>
    </row>
    <row r="513" spans="2:5" x14ac:dyDescent="0.3">
      <c r="B513" s="61">
        <v>3062</v>
      </c>
      <c r="C513" s="61" t="str">
        <f>IFERROR(VLOOKUP(B513,'Eingabe Zweckbestimmungen'!F:F,1,FALSE),"")</f>
        <v/>
      </c>
      <c r="D513" s="61" t="str">
        <f>IFERROR(VLOOKUP(B513,'Eingabe Zweckbestimmungen'!F:G,2,FALSE),"")</f>
        <v/>
      </c>
      <c r="E513" s="96" t="s">
        <v>20</v>
      </c>
    </row>
    <row r="514" spans="2:5" x14ac:dyDescent="0.3">
      <c r="B514" s="61">
        <v>3063</v>
      </c>
      <c r="C514" s="61" t="str">
        <f>IFERROR(VLOOKUP(B514,'Eingabe Zweckbestimmungen'!F:F,1,FALSE),"")</f>
        <v/>
      </c>
      <c r="D514" s="61" t="str">
        <f>IFERROR(VLOOKUP(B514,'Eingabe Zweckbestimmungen'!F:G,2,FALSE),"")</f>
        <v/>
      </c>
      <c r="E514" s="96" t="s">
        <v>20</v>
      </c>
    </row>
    <row r="515" spans="2:5" x14ac:dyDescent="0.3">
      <c r="B515" s="61">
        <v>3064</v>
      </c>
      <c r="C515" s="61" t="str">
        <f>IFERROR(VLOOKUP(B515,'Eingabe Zweckbestimmungen'!F:F,1,FALSE),"")</f>
        <v/>
      </c>
      <c r="D515" s="61" t="str">
        <f>IFERROR(VLOOKUP(B515,'Eingabe Zweckbestimmungen'!F:G,2,FALSE),"")</f>
        <v/>
      </c>
      <c r="E515" s="96" t="s">
        <v>20</v>
      </c>
    </row>
    <row r="516" spans="2:5" x14ac:dyDescent="0.3">
      <c r="B516" s="61">
        <v>3065</v>
      </c>
      <c r="C516" s="61" t="str">
        <f>IFERROR(VLOOKUP(B516,'Eingabe Zweckbestimmungen'!F:F,1,FALSE),"")</f>
        <v/>
      </c>
      <c r="D516" s="61" t="str">
        <f>IFERROR(VLOOKUP(B516,'Eingabe Zweckbestimmungen'!F:G,2,FALSE),"")</f>
        <v/>
      </c>
      <c r="E516" s="96" t="s">
        <v>20</v>
      </c>
    </row>
    <row r="517" spans="2:5" x14ac:dyDescent="0.3">
      <c r="B517" s="61">
        <v>3066</v>
      </c>
      <c r="C517" s="61" t="str">
        <f>IFERROR(VLOOKUP(B517,'Eingabe Zweckbestimmungen'!F:F,1,FALSE),"")</f>
        <v/>
      </c>
      <c r="D517" s="61" t="str">
        <f>IFERROR(VLOOKUP(B517,'Eingabe Zweckbestimmungen'!F:G,2,FALSE),"")</f>
        <v/>
      </c>
      <c r="E517" s="96" t="s">
        <v>20</v>
      </c>
    </row>
    <row r="518" spans="2:5" x14ac:dyDescent="0.3">
      <c r="B518" s="61">
        <v>3067</v>
      </c>
      <c r="C518" s="61" t="str">
        <f>IFERROR(VLOOKUP(B518,'Eingabe Zweckbestimmungen'!F:F,1,FALSE),"")</f>
        <v/>
      </c>
      <c r="D518" s="61" t="str">
        <f>IFERROR(VLOOKUP(B518,'Eingabe Zweckbestimmungen'!F:G,2,FALSE),"")</f>
        <v/>
      </c>
      <c r="E518" s="96" t="s">
        <v>20</v>
      </c>
    </row>
    <row r="519" spans="2:5" x14ac:dyDescent="0.3">
      <c r="B519" s="61">
        <v>3068</v>
      </c>
      <c r="C519" s="61" t="str">
        <f>IFERROR(VLOOKUP(B519,'Eingabe Zweckbestimmungen'!F:F,1,FALSE),"")</f>
        <v/>
      </c>
      <c r="D519" s="61" t="str">
        <f>IFERROR(VLOOKUP(B519,'Eingabe Zweckbestimmungen'!F:G,2,FALSE),"")</f>
        <v/>
      </c>
      <c r="E519" s="96" t="s">
        <v>20</v>
      </c>
    </row>
    <row r="520" spans="2:5" x14ac:dyDescent="0.3">
      <c r="B520" s="61">
        <v>3069</v>
      </c>
      <c r="C520" s="61" t="str">
        <f>IFERROR(VLOOKUP(B520,'Eingabe Zweckbestimmungen'!F:F,1,FALSE),"")</f>
        <v/>
      </c>
      <c r="D520" s="61" t="str">
        <f>IFERROR(VLOOKUP(B520,'Eingabe Zweckbestimmungen'!F:G,2,FALSE),"")</f>
        <v/>
      </c>
      <c r="E520" s="96" t="s">
        <v>20</v>
      </c>
    </row>
    <row r="521" spans="2:5" x14ac:dyDescent="0.3">
      <c r="B521" s="61">
        <v>3070</v>
      </c>
      <c r="C521" s="61" t="str">
        <f>IFERROR(VLOOKUP(B521,'Eingabe Zweckbestimmungen'!F:F,1,FALSE),"")</f>
        <v/>
      </c>
      <c r="D521" s="61" t="str">
        <f>IFERROR(VLOOKUP(B521,'Eingabe Zweckbestimmungen'!F:G,2,FALSE),"")</f>
        <v/>
      </c>
      <c r="E521" s="96" t="s">
        <v>20</v>
      </c>
    </row>
    <row r="522" spans="2:5" x14ac:dyDescent="0.3">
      <c r="B522" s="61">
        <v>3071</v>
      </c>
      <c r="C522" s="61" t="str">
        <f>IFERROR(VLOOKUP(B522,'Eingabe Zweckbestimmungen'!F:F,1,FALSE),"")</f>
        <v/>
      </c>
      <c r="D522" s="61" t="str">
        <f>IFERROR(VLOOKUP(B522,'Eingabe Zweckbestimmungen'!F:G,2,FALSE),"")</f>
        <v/>
      </c>
      <c r="E522" s="96" t="s">
        <v>20</v>
      </c>
    </row>
    <row r="523" spans="2:5" x14ac:dyDescent="0.3">
      <c r="B523" s="61">
        <v>3072</v>
      </c>
      <c r="C523" s="61" t="str">
        <f>IFERROR(VLOOKUP(B523,'Eingabe Zweckbestimmungen'!F:F,1,FALSE),"")</f>
        <v/>
      </c>
      <c r="D523" s="61" t="str">
        <f>IFERROR(VLOOKUP(B523,'Eingabe Zweckbestimmungen'!F:G,2,FALSE),"")</f>
        <v/>
      </c>
      <c r="E523" s="96" t="s">
        <v>20</v>
      </c>
    </row>
    <row r="524" spans="2:5" x14ac:dyDescent="0.3">
      <c r="B524" s="61">
        <v>3073</v>
      </c>
      <c r="C524" s="61" t="str">
        <f>IFERROR(VLOOKUP(B524,'Eingabe Zweckbestimmungen'!F:F,1,FALSE),"")</f>
        <v/>
      </c>
      <c r="D524" s="61" t="str">
        <f>IFERROR(VLOOKUP(B524,'Eingabe Zweckbestimmungen'!F:G,2,FALSE),"")</f>
        <v/>
      </c>
      <c r="E524" s="96" t="s">
        <v>20</v>
      </c>
    </row>
    <row r="525" spans="2:5" x14ac:dyDescent="0.3">
      <c r="B525" s="61">
        <v>3074</v>
      </c>
      <c r="C525" s="61" t="str">
        <f>IFERROR(VLOOKUP(B525,'Eingabe Zweckbestimmungen'!F:F,1,FALSE),"")</f>
        <v/>
      </c>
      <c r="D525" s="61" t="str">
        <f>IFERROR(VLOOKUP(B525,'Eingabe Zweckbestimmungen'!F:G,2,FALSE),"")</f>
        <v/>
      </c>
      <c r="E525" s="96" t="s">
        <v>20</v>
      </c>
    </row>
    <row r="526" spans="2:5" x14ac:dyDescent="0.3">
      <c r="B526" s="61">
        <v>3075</v>
      </c>
      <c r="C526" s="61" t="str">
        <f>IFERROR(VLOOKUP(B526,'Eingabe Zweckbestimmungen'!F:F,1,FALSE),"")</f>
        <v/>
      </c>
      <c r="D526" s="61" t="str">
        <f>IFERROR(VLOOKUP(B526,'Eingabe Zweckbestimmungen'!F:G,2,FALSE),"")</f>
        <v/>
      </c>
      <c r="E526" s="96" t="s">
        <v>20</v>
      </c>
    </row>
    <row r="527" spans="2:5" x14ac:dyDescent="0.3">
      <c r="B527" s="61">
        <v>3076</v>
      </c>
      <c r="C527" s="61" t="str">
        <f>IFERROR(VLOOKUP(B527,'Eingabe Zweckbestimmungen'!F:F,1,FALSE),"")</f>
        <v/>
      </c>
      <c r="D527" s="61" t="str">
        <f>IFERROR(VLOOKUP(B527,'Eingabe Zweckbestimmungen'!F:G,2,FALSE),"")</f>
        <v/>
      </c>
      <c r="E527" s="96" t="s">
        <v>20</v>
      </c>
    </row>
    <row r="528" spans="2:5" x14ac:dyDescent="0.3">
      <c r="B528" s="61">
        <v>3077</v>
      </c>
      <c r="C528" s="61" t="str">
        <f>IFERROR(VLOOKUP(B528,'Eingabe Zweckbestimmungen'!F:F,1,FALSE),"")</f>
        <v/>
      </c>
      <c r="D528" s="61" t="str">
        <f>IFERROR(VLOOKUP(B528,'Eingabe Zweckbestimmungen'!F:G,2,FALSE),"")</f>
        <v/>
      </c>
      <c r="E528" s="96" t="s">
        <v>20</v>
      </c>
    </row>
    <row r="529" spans="2:5" x14ac:dyDescent="0.3">
      <c r="B529" s="61">
        <v>3078</v>
      </c>
      <c r="C529" s="61" t="str">
        <f>IFERROR(VLOOKUP(B529,'Eingabe Zweckbestimmungen'!F:F,1,FALSE),"")</f>
        <v/>
      </c>
      <c r="D529" s="61" t="str">
        <f>IFERROR(VLOOKUP(B529,'Eingabe Zweckbestimmungen'!F:G,2,FALSE),"")</f>
        <v/>
      </c>
      <c r="E529" s="96" t="s">
        <v>20</v>
      </c>
    </row>
    <row r="530" spans="2:5" x14ac:dyDescent="0.3">
      <c r="B530" s="61">
        <v>3079</v>
      </c>
      <c r="C530" s="61" t="str">
        <f>IFERROR(VLOOKUP(B530,'Eingabe Zweckbestimmungen'!F:F,1,FALSE),"")</f>
        <v/>
      </c>
      <c r="D530" s="61" t="str">
        <f>IFERROR(VLOOKUP(B530,'Eingabe Zweckbestimmungen'!F:G,2,FALSE),"")</f>
        <v/>
      </c>
      <c r="E530" s="96" t="s">
        <v>20</v>
      </c>
    </row>
    <row r="531" spans="2:5" x14ac:dyDescent="0.3">
      <c r="B531" s="61">
        <v>3080</v>
      </c>
      <c r="C531" s="61" t="str">
        <f>IFERROR(VLOOKUP(B531,'Eingabe Zweckbestimmungen'!F:F,1,FALSE),"")</f>
        <v/>
      </c>
      <c r="D531" s="61" t="str">
        <f>IFERROR(VLOOKUP(B531,'Eingabe Zweckbestimmungen'!F:G,2,FALSE),"")</f>
        <v/>
      </c>
      <c r="E531" s="96" t="s">
        <v>20</v>
      </c>
    </row>
    <row r="532" spans="2:5" x14ac:dyDescent="0.3">
      <c r="B532" s="61">
        <v>3081</v>
      </c>
      <c r="C532" s="61" t="str">
        <f>IFERROR(VLOOKUP(B532,'Eingabe Zweckbestimmungen'!F:F,1,FALSE),"")</f>
        <v/>
      </c>
      <c r="D532" s="61" t="str">
        <f>IFERROR(VLOOKUP(B532,'Eingabe Zweckbestimmungen'!F:G,2,FALSE),"")</f>
        <v/>
      </c>
      <c r="E532" s="96" t="s">
        <v>20</v>
      </c>
    </row>
    <row r="533" spans="2:5" x14ac:dyDescent="0.3">
      <c r="B533" s="61">
        <v>3082</v>
      </c>
      <c r="C533" s="61" t="str">
        <f>IFERROR(VLOOKUP(B533,'Eingabe Zweckbestimmungen'!F:F,1,FALSE),"")</f>
        <v/>
      </c>
      <c r="D533" s="61" t="str">
        <f>IFERROR(VLOOKUP(B533,'Eingabe Zweckbestimmungen'!F:G,2,FALSE),"")</f>
        <v/>
      </c>
      <c r="E533" s="96" t="s">
        <v>20</v>
      </c>
    </row>
    <row r="534" spans="2:5" x14ac:dyDescent="0.3">
      <c r="B534" s="61">
        <v>3083</v>
      </c>
      <c r="C534" s="61" t="str">
        <f>IFERROR(VLOOKUP(B534,'Eingabe Zweckbestimmungen'!F:F,1,FALSE),"")</f>
        <v/>
      </c>
      <c r="D534" s="61" t="str">
        <f>IFERROR(VLOOKUP(B534,'Eingabe Zweckbestimmungen'!F:G,2,FALSE),"")</f>
        <v/>
      </c>
      <c r="E534" s="96" t="s">
        <v>20</v>
      </c>
    </row>
    <row r="535" spans="2:5" x14ac:dyDescent="0.3">
      <c r="B535" s="61">
        <v>3084</v>
      </c>
      <c r="C535" s="61" t="str">
        <f>IFERROR(VLOOKUP(B535,'Eingabe Zweckbestimmungen'!F:F,1,FALSE),"")</f>
        <v/>
      </c>
      <c r="D535" s="61" t="str">
        <f>IFERROR(VLOOKUP(B535,'Eingabe Zweckbestimmungen'!F:G,2,FALSE),"")</f>
        <v/>
      </c>
      <c r="E535" s="96" t="s">
        <v>20</v>
      </c>
    </row>
    <row r="536" spans="2:5" x14ac:dyDescent="0.3">
      <c r="B536" s="61">
        <v>3085</v>
      </c>
      <c r="C536" s="61" t="str">
        <f>IFERROR(VLOOKUP(B536,'Eingabe Zweckbestimmungen'!F:F,1,FALSE),"")</f>
        <v/>
      </c>
      <c r="D536" s="61" t="str">
        <f>IFERROR(VLOOKUP(B536,'Eingabe Zweckbestimmungen'!F:G,2,FALSE),"")</f>
        <v/>
      </c>
      <c r="E536" s="96" t="s">
        <v>20</v>
      </c>
    </row>
    <row r="537" spans="2:5" x14ac:dyDescent="0.3">
      <c r="B537" s="61">
        <v>3086</v>
      </c>
      <c r="C537" s="61" t="str">
        <f>IFERROR(VLOOKUP(B537,'Eingabe Zweckbestimmungen'!F:F,1,FALSE),"")</f>
        <v/>
      </c>
      <c r="D537" s="61" t="str">
        <f>IFERROR(VLOOKUP(B537,'Eingabe Zweckbestimmungen'!F:G,2,FALSE),"")</f>
        <v/>
      </c>
      <c r="E537" s="96" t="s">
        <v>20</v>
      </c>
    </row>
    <row r="538" spans="2:5" x14ac:dyDescent="0.3">
      <c r="B538" s="61">
        <v>3087</v>
      </c>
      <c r="C538" s="61" t="str">
        <f>IFERROR(VLOOKUP(B538,'Eingabe Zweckbestimmungen'!F:F,1,FALSE),"")</f>
        <v/>
      </c>
      <c r="D538" s="61" t="str">
        <f>IFERROR(VLOOKUP(B538,'Eingabe Zweckbestimmungen'!F:G,2,FALSE),"")</f>
        <v/>
      </c>
      <c r="E538" s="96" t="s">
        <v>20</v>
      </c>
    </row>
    <row r="539" spans="2:5" x14ac:dyDescent="0.3">
      <c r="B539" s="61">
        <v>3088</v>
      </c>
      <c r="C539" s="61" t="str">
        <f>IFERROR(VLOOKUP(B539,'Eingabe Zweckbestimmungen'!F:F,1,FALSE),"")</f>
        <v/>
      </c>
      <c r="D539" s="61" t="str">
        <f>IFERROR(VLOOKUP(B539,'Eingabe Zweckbestimmungen'!F:G,2,FALSE),"")</f>
        <v/>
      </c>
      <c r="E539" s="96" t="s">
        <v>20</v>
      </c>
    </row>
    <row r="540" spans="2:5" x14ac:dyDescent="0.3">
      <c r="B540" s="61">
        <v>3089</v>
      </c>
      <c r="C540" s="61" t="str">
        <f>IFERROR(VLOOKUP(B540,'Eingabe Zweckbestimmungen'!F:F,1,FALSE),"")</f>
        <v/>
      </c>
      <c r="D540" s="61" t="str">
        <f>IFERROR(VLOOKUP(B540,'Eingabe Zweckbestimmungen'!F:G,2,FALSE),"")</f>
        <v/>
      </c>
      <c r="E540" s="96" t="s">
        <v>20</v>
      </c>
    </row>
    <row r="541" spans="2:5" x14ac:dyDescent="0.3">
      <c r="B541" s="61">
        <v>3090</v>
      </c>
      <c r="C541" s="61" t="str">
        <f>IFERROR(VLOOKUP(B541,'Eingabe Zweckbestimmungen'!F:F,1,FALSE),"")</f>
        <v/>
      </c>
      <c r="D541" s="61" t="str">
        <f>IFERROR(VLOOKUP(B541,'Eingabe Zweckbestimmungen'!F:G,2,FALSE),"")</f>
        <v/>
      </c>
      <c r="E541" s="96" t="s">
        <v>20</v>
      </c>
    </row>
    <row r="542" spans="2:5" x14ac:dyDescent="0.3">
      <c r="B542" s="61">
        <v>3091</v>
      </c>
      <c r="C542" s="61" t="str">
        <f>IFERROR(VLOOKUP(B542,'Eingabe Zweckbestimmungen'!F:F,1,FALSE),"")</f>
        <v/>
      </c>
      <c r="D542" s="61" t="str">
        <f>IFERROR(VLOOKUP(B542,'Eingabe Zweckbestimmungen'!F:G,2,FALSE),"")</f>
        <v/>
      </c>
      <c r="E542" s="96" t="s">
        <v>20</v>
      </c>
    </row>
    <row r="543" spans="2:5" x14ac:dyDescent="0.3">
      <c r="B543" s="61">
        <v>3092</v>
      </c>
      <c r="C543" s="61" t="str">
        <f>IFERROR(VLOOKUP(B543,'Eingabe Zweckbestimmungen'!F:F,1,FALSE),"")</f>
        <v/>
      </c>
      <c r="D543" s="61" t="str">
        <f>IFERROR(VLOOKUP(B543,'Eingabe Zweckbestimmungen'!F:G,2,FALSE),"")</f>
        <v/>
      </c>
      <c r="E543" s="96" t="s">
        <v>20</v>
      </c>
    </row>
    <row r="544" spans="2:5" x14ac:dyDescent="0.3">
      <c r="B544" s="61">
        <v>3093</v>
      </c>
      <c r="C544" s="61" t="str">
        <f>IFERROR(VLOOKUP(B544,'Eingabe Zweckbestimmungen'!F:F,1,FALSE),"")</f>
        <v/>
      </c>
      <c r="D544" s="61" t="str">
        <f>IFERROR(VLOOKUP(B544,'Eingabe Zweckbestimmungen'!F:G,2,FALSE),"")</f>
        <v/>
      </c>
      <c r="E544" s="96" t="s">
        <v>20</v>
      </c>
    </row>
    <row r="545" spans="2:5" x14ac:dyDescent="0.3">
      <c r="B545" s="61">
        <v>3094</v>
      </c>
      <c r="C545" s="61" t="str">
        <f>IFERROR(VLOOKUP(B545,'Eingabe Zweckbestimmungen'!F:F,1,FALSE),"")</f>
        <v/>
      </c>
      <c r="D545" s="61" t="str">
        <f>IFERROR(VLOOKUP(B545,'Eingabe Zweckbestimmungen'!F:G,2,FALSE),"")</f>
        <v/>
      </c>
      <c r="E545" s="96" t="s">
        <v>20</v>
      </c>
    </row>
    <row r="546" spans="2:5" x14ac:dyDescent="0.3">
      <c r="B546" s="61">
        <v>3095</v>
      </c>
      <c r="C546" s="61" t="str">
        <f>IFERROR(VLOOKUP(B546,'Eingabe Zweckbestimmungen'!F:F,1,FALSE),"")</f>
        <v/>
      </c>
      <c r="D546" s="61" t="str">
        <f>IFERROR(VLOOKUP(B546,'Eingabe Zweckbestimmungen'!F:G,2,FALSE),"")</f>
        <v/>
      </c>
      <c r="E546" s="96" t="s">
        <v>20</v>
      </c>
    </row>
    <row r="547" spans="2:5" x14ac:dyDescent="0.3">
      <c r="B547" s="61">
        <v>3096</v>
      </c>
      <c r="C547" s="61" t="str">
        <f>IFERROR(VLOOKUP(B547,'Eingabe Zweckbestimmungen'!F:F,1,FALSE),"")</f>
        <v/>
      </c>
      <c r="D547" s="61" t="str">
        <f>IFERROR(VLOOKUP(B547,'Eingabe Zweckbestimmungen'!F:G,2,FALSE),"")</f>
        <v/>
      </c>
      <c r="E547" s="96" t="s">
        <v>20</v>
      </c>
    </row>
    <row r="548" spans="2:5" x14ac:dyDescent="0.3">
      <c r="B548" s="61">
        <v>3097</v>
      </c>
      <c r="C548" s="61" t="str">
        <f>IFERROR(VLOOKUP(B548,'Eingabe Zweckbestimmungen'!F:F,1,FALSE),"")</f>
        <v/>
      </c>
      <c r="D548" s="61" t="str">
        <f>IFERROR(VLOOKUP(B548,'Eingabe Zweckbestimmungen'!F:G,2,FALSE),"")</f>
        <v/>
      </c>
      <c r="E548" s="96" t="s">
        <v>20</v>
      </c>
    </row>
    <row r="549" spans="2:5" x14ac:dyDescent="0.3">
      <c r="B549" s="61">
        <v>3098</v>
      </c>
      <c r="C549" s="61" t="str">
        <f>IFERROR(VLOOKUP(B549,'Eingabe Zweckbestimmungen'!F:F,1,FALSE),"")</f>
        <v/>
      </c>
      <c r="D549" s="61" t="str">
        <f>IFERROR(VLOOKUP(B549,'Eingabe Zweckbestimmungen'!F:G,2,FALSE),"")</f>
        <v/>
      </c>
      <c r="E549" s="96" t="s">
        <v>20</v>
      </c>
    </row>
    <row r="550" spans="2:5" x14ac:dyDescent="0.3">
      <c r="B550" s="61">
        <v>3099</v>
      </c>
      <c r="C550" s="61" t="str">
        <f>IFERROR(VLOOKUP(B550,'Eingabe Zweckbestimmungen'!F:F,1,FALSE),"")</f>
        <v/>
      </c>
      <c r="D550" s="61" t="str">
        <f>IFERROR(VLOOKUP(B550,'Eingabe Zweckbestimmungen'!F:G,2,FALSE),"")</f>
        <v/>
      </c>
      <c r="E550" s="96" t="s">
        <v>20</v>
      </c>
    </row>
    <row r="551" spans="2:5" x14ac:dyDescent="0.3">
      <c r="B551" s="61">
        <v>3100</v>
      </c>
      <c r="C551" s="61" t="str">
        <f>IFERROR(VLOOKUP(B551,'Eingabe Zweckbestimmungen'!F:F,1,FALSE),"")</f>
        <v/>
      </c>
      <c r="D551" s="61" t="str">
        <f>IFERROR(VLOOKUP(B551,'Eingabe Zweckbestimmungen'!F:G,2,FALSE),"")</f>
        <v/>
      </c>
      <c r="E551" s="96" t="s">
        <v>20</v>
      </c>
    </row>
    <row r="552" spans="2:5" x14ac:dyDescent="0.3">
      <c r="B552" s="61">
        <v>3101</v>
      </c>
      <c r="C552" s="61" t="str">
        <f>IFERROR(VLOOKUP(B552,'Eingabe Zweckbestimmungen'!F:F,1,FALSE),"")</f>
        <v/>
      </c>
      <c r="D552" s="61" t="str">
        <f>IFERROR(VLOOKUP(B552,'Eingabe Zweckbestimmungen'!F:G,2,FALSE),"")</f>
        <v/>
      </c>
      <c r="E552" s="96" t="s">
        <v>20</v>
      </c>
    </row>
    <row r="553" spans="2:5" x14ac:dyDescent="0.3">
      <c r="B553" s="61">
        <v>3102</v>
      </c>
      <c r="C553" s="61" t="str">
        <f>IFERROR(VLOOKUP(B553,'Eingabe Zweckbestimmungen'!F:F,1,FALSE),"")</f>
        <v/>
      </c>
      <c r="D553" s="61" t="str">
        <f>IFERROR(VLOOKUP(B553,'Eingabe Zweckbestimmungen'!F:G,2,FALSE),"")</f>
        <v/>
      </c>
      <c r="E553" s="96" t="s">
        <v>20</v>
      </c>
    </row>
    <row r="554" spans="2:5" x14ac:dyDescent="0.3">
      <c r="B554" s="61">
        <v>3103</v>
      </c>
      <c r="C554" s="61" t="str">
        <f>IFERROR(VLOOKUP(B554,'Eingabe Zweckbestimmungen'!F:F,1,FALSE),"")</f>
        <v/>
      </c>
      <c r="D554" s="61" t="str">
        <f>IFERROR(VLOOKUP(B554,'Eingabe Zweckbestimmungen'!F:G,2,FALSE),"")</f>
        <v/>
      </c>
      <c r="E554" s="96" t="s">
        <v>20</v>
      </c>
    </row>
    <row r="555" spans="2:5" x14ac:dyDescent="0.3">
      <c r="B555" s="61">
        <v>3104</v>
      </c>
      <c r="C555" s="61" t="str">
        <f>IFERROR(VLOOKUP(B555,'Eingabe Zweckbestimmungen'!F:F,1,FALSE),"")</f>
        <v/>
      </c>
      <c r="D555" s="61" t="str">
        <f>IFERROR(VLOOKUP(B555,'Eingabe Zweckbestimmungen'!F:G,2,FALSE),"")</f>
        <v/>
      </c>
      <c r="E555" s="96" t="s">
        <v>20</v>
      </c>
    </row>
    <row r="556" spans="2:5" x14ac:dyDescent="0.3">
      <c r="B556" s="61">
        <v>3105</v>
      </c>
      <c r="C556" s="61" t="str">
        <f>IFERROR(VLOOKUP(B556,'Eingabe Zweckbestimmungen'!F:F,1,FALSE),"")</f>
        <v/>
      </c>
      <c r="D556" s="61" t="str">
        <f>IFERROR(VLOOKUP(B556,'Eingabe Zweckbestimmungen'!F:G,2,FALSE),"")</f>
        <v/>
      </c>
      <c r="E556" s="96" t="s">
        <v>20</v>
      </c>
    </row>
    <row r="557" spans="2:5" x14ac:dyDescent="0.3">
      <c r="B557" s="61">
        <v>3106</v>
      </c>
      <c r="C557" s="61" t="str">
        <f>IFERROR(VLOOKUP(B557,'Eingabe Zweckbestimmungen'!F:F,1,FALSE),"")</f>
        <v/>
      </c>
      <c r="D557" s="61" t="str">
        <f>IFERROR(VLOOKUP(B557,'Eingabe Zweckbestimmungen'!F:G,2,FALSE),"")</f>
        <v/>
      </c>
      <c r="E557" s="96" t="s">
        <v>20</v>
      </c>
    </row>
    <row r="558" spans="2:5" x14ac:dyDescent="0.3">
      <c r="B558" s="61">
        <v>3107</v>
      </c>
      <c r="C558" s="61" t="str">
        <f>IFERROR(VLOOKUP(B558,'Eingabe Zweckbestimmungen'!F:F,1,FALSE),"")</f>
        <v/>
      </c>
      <c r="D558" s="61" t="str">
        <f>IFERROR(VLOOKUP(B558,'Eingabe Zweckbestimmungen'!F:G,2,FALSE),"")</f>
        <v/>
      </c>
      <c r="E558" s="96" t="s">
        <v>20</v>
      </c>
    </row>
    <row r="559" spans="2:5" x14ac:dyDescent="0.3">
      <c r="B559" s="61">
        <v>3108</v>
      </c>
      <c r="C559" s="61" t="str">
        <f>IFERROR(VLOOKUP(B559,'Eingabe Zweckbestimmungen'!F:F,1,FALSE),"")</f>
        <v/>
      </c>
      <c r="D559" s="61" t="str">
        <f>IFERROR(VLOOKUP(B559,'Eingabe Zweckbestimmungen'!F:G,2,FALSE),"")</f>
        <v/>
      </c>
      <c r="E559" s="96" t="s">
        <v>20</v>
      </c>
    </row>
    <row r="560" spans="2:5" x14ac:dyDescent="0.3">
      <c r="B560" s="61">
        <v>3109</v>
      </c>
      <c r="C560" s="61" t="str">
        <f>IFERROR(VLOOKUP(B560,'Eingabe Zweckbestimmungen'!F:F,1,FALSE),"")</f>
        <v/>
      </c>
      <c r="D560" s="61" t="str">
        <f>IFERROR(VLOOKUP(B560,'Eingabe Zweckbestimmungen'!F:G,2,FALSE),"")</f>
        <v/>
      </c>
      <c r="E560" s="96" t="s">
        <v>20</v>
      </c>
    </row>
    <row r="561" spans="2:5" x14ac:dyDescent="0.3">
      <c r="B561" s="61">
        <v>3110</v>
      </c>
      <c r="C561" s="61" t="str">
        <f>IFERROR(VLOOKUP(B561,'Eingabe Zweckbestimmungen'!F:F,1,FALSE),"")</f>
        <v/>
      </c>
      <c r="D561" s="61" t="str">
        <f>IFERROR(VLOOKUP(B561,'Eingabe Zweckbestimmungen'!F:G,2,FALSE),"")</f>
        <v/>
      </c>
      <c r="E561" s="96" t="s">
        <v>20</v>
      </c>
    </row>
    <row r="562" spans="2:5" x14ac:dyDescent="0.3">
      <c r="B562" s="61">
        <v>3111</v>
      </c>
      <c r="C562" s="61" t="str">
        <f>IFERROR(VLOOKUP(B562,'Eingabe Zweckbestimmungen'!F:F,1,FALSE),"")</f>
        <v/>
      </c>
      <c r="D562" s="61" t="str">
        <f>IFERROR(VLOOKUP(B562,'Eingabe Zweckbestimmungen'!F:G,2,FALSE),"")</f>
        <v/>
      </c>
      <c r="E562" s="96" t="s">
        <v>20</v>
      </c>
    </row>
    <row r="563" spans="2:5" x14ac:dyDescent="0.3">
      <c r="B563" s="61">
        <v>3112</v>
      </c>
      <c r="C563" s="61" t="str">
        <f>IFERROR(VLOOKUP(B563,'Eingabe Zweckbestimmungen'!F:F,1,FALSE),"")</f>
        <v/>
      </c>
      <c r="D563" s="61" t="str">
        <f>IFERROR(VLOOKUP(B563,'Eingabe Zweckbestimmungen'!F:G,2,FALSE),"")</f>
        <v/>
      </c>
      <c r="E563" s="96" t="s">
        <v>20</v>
      </c>
    </row>
    <row r="564" spans="2:5" x14ac:dyDescent="0.3">
      <c r="B564" s="61">
        <v>3113</v>
      </c>
      <c r="C564" s="61" t="str">
        <f>IFERROR(VLOOKUP(B564,'Eingabe Zweckbestimmungen'!F:F,1,FALSE),"")</f>
        <v/>
      </c>
      <c r="D564" s="61" t="str">
        <f>IFERROR(VLOOKUP(B564,'Eingabe Zweckbestimmungen'!F:G,2,FALSE),"")</f>
        <v/>
      </c>
      <c r="E564" s="96" t="s">
        <v>20</v>
      </c>
    </row>
    <row r="565" spans="2:5" x14ac:dyDescent="0.3">
      <c r="B565" s="61">
        <v>3114</v>
      </c>
      <c r="C565" s="61" t="str">
        <f>IFERROR(VLOOKUP(B565,'Eingabe Zweckbestimmungen'!F:F,1,FALSE),"")</f>
        <v/>
      </c>
      <c r="D565" s="61" t="str">
        <f>IFERROR(VLOOKUP(B565,'Eingabe Zweckbestimmungen'!F:G,2,FALSE),"")</f>
        <v/>
      </c>
      <c r="E565" s="96" t="s">
        <v>20</v>
      </c>
    </row>
    <row r="566" spans="2:5" x14ac:dyDescent="0.3">
      <c r="B566" s="61">
        <v>3115</v>
      </c>
      <c r="C566" s="61" t="str">
        <f>IFERROR(VLOOKUP(B566,'Eingabe Zweckbestimmungen'!F:F,1,FALSE),"")</f>
        <v/>
      </c>
      <c r="D566" s="61" t="str">
        <f>IFERROR(VLOOKUP(B566,'Eingabe Zweckbestimmungen'!F:G,2,FALSE),"")</f>
        <v/>
      </c>
      <c r="E566" s="96" t="s">
        <v>20</v>
      </c>
    </row>
    <row r="567" spans="2:5" x14ac:dyDescent="0.3">
      <c r="B567" s="61">
        <v>3116</v>
      </c>
      <c r="C567" s="61" t="str">
        <f>IFERROR(VLOOKUP(B567,'Eingabe Zweckbestimmungen'!F:F,1,FALSE),"")</f>
        <v/>
      </c>
      <c r="D567" s="61" t="str">
        <f>IFERROR(VLOOKUP(B567,'Eingabe Zweckbestimmungen'!F:G,2,FALSE),"")</f>
        <v/>
      </c>
      <c r="E567" s="96" t="s">
        <v>20</v>
      </c>
    </row>
    <row r="568" spans="2:5" x14ac:dyDescent="0.3">
      <c r="B568" s="61">
        <v>3117</v>
      </c>
      <c r="C568" s="61" t="str">
        <f>IFERROR(VLOOKUP(B568,'Eingabe Zweckbestimmungen'!F:F,1,FALSE),"")</f>
        <v/>
      </c>
      <c r="D568" s="61" t="str">
        <f>IFERROR(VLOOKUP(B568,'Eingabe Zweckbestimmungen'!F:G,2,FALSE),"")</f>
        <v/>
      </c>
      <c r="E568" s="96" t="s">
        <v>20</v>
      </c>
    </row>
    <row r="569" spans="2:5" x14ac:dyDescent="0.3">
      <c r="B569" s="61">
        <v>3118</v>
      </c>
      <c r="C569" s="61" t="str">
        <f>IFERROR(VLOOKUP(B569,'Eingabe Zweckbestimmungen'!F:F,1,FALSE),"")</f>
        <v/>
      </c>
      <c r="D569" s="61" t="str">
        <f>IFERROR(VLOOKUP(B569,'Eingabe Zweckbestimmungen'!F:G,2,FALSE),"")</f>
        <v/>
      </c>
      <c r="E569" s="96" t="s">
        <v>20</v>
      </c>
    </row>
    <row r="570" spans="2:5" x14ac:dyDescent="0.3">
      <c r="B570" s="61">
        <v>3119</v>
      </c>
      <c r="C570" s="61" t="str">
        <f>IFERROR(VLOOKUP(B570,'Eingabe Zweckbestimmungen'!F:F,1,FALSE),"")</f>
        <v/>
      </c>
      <c r="D570" s="61" t="str">
        <f>IFERROR(VLOOKUP(B570,'Eingabe Zweckbestimmungen'!F:G,2,FALSE),"")</f>
        <v/>
      </c>
      <c r="E570" s="96" t="s">
        <v>20</v>
      </c>
    </row>
    <row r="571" spans="2:5" x14ac:dyDescent="0.3">
      <c r="B571" s="61">
        <v>3120</v>
      </c>
      <c r="C571" s="61" t="str">
        <f>IFERROR(VLOOKUP(B571,'Eingabe Zweckbestimmungen'!F:F,1,FALSE),"")</f>
        <v/>
      </c>
      <c r="D571" s="61" t="str">
        <f>IFERROR(VLOOKUP(B571,'Eingabe Zweckbestimmungen'!F:G,2,FALSE),"")</f>
        <v/>
      </c>
      <c r="E571" s="96" t="s">
        <v>20</v>
      </c>
    </row>
    <row r="572" spans="2:5" x14ac:dyDescent="0.3">
      <c r="B572" s="61">
        <v>3121</v>
      </c>
      <c r="C572" s="61" t="str">
        <f>IFERROR(VLOOKUP(B572,'Eingabe Zweckbestimmungen'!F:F,1,FALSE),"")</f>
        <v/>
      </c>
      <c r="D572" s="61" t="str">
        <f>IFERROR(VLOOKUP(B572,'Eingabe Zweckbestimmungen'!F:G,2,FALSE),"")</f>
        <v/>
      </c>
      <c r="E572" s="96" t="s">
        <v>20</v>
      </c>
    </row>
    <row r="573" spans="2:5" x14ac:dyDescent="0.3">
      <c r="B573" s="61">
        <v>3122</v>
      </c>
      <c r="C573" s="61" t="str">
        <f>IFERROR(VLOOKUP(B573,'Eingabe Zweckbestimmungen'!F:F,1,FALSE),"")</f>
        <v/>
      </c>
      <c r="D573" s="61" t="str">
        <f>IFERROR(VLOOKUP(B573,'Eingabe Zweckbestimmungen'!F:G,2,FALSE),"")</f>
        <v/>
      </c>
      <c r="E573" s="96" t="s">
        <v>20</v>
      </c>
    </row>
    <row r="574" spans="2:5" x14ac:dyDescent="0.3">
      <c r="B574" s="61">
        <v>3123</v>
      </c>
      <c r="C574" s="61" t="str">
        <f>IFERROR(VLOOKUP(B574,'Eingabe Zweckbestimmungen'!F:F,1,FALSE),"")</f>
        <v/>
      </c>
      <c r="D574" s="61" t="str">
        <f>IFERROR(VLOOKUP(B574,'Eingabe Zweckbestimmungen'!F:G,2,FALSE),"")</f>
        <v/>
      </c>
      <c r="E574" s="96" t="s">
        <v>20</v>
      </c>
    </row>
    <row r="575" spans="2:5" x14ac:dyDescent="0.3">
      <c r="B575" s="61">
        <v>3124</v>
      </c>
      <c r="C575" s="61" t="str">
        <f>IFERROR(VLOOKUP(B575,'Eingabe Zweckbestimmungen'!F:F,1,FALSE),"")</f>
        <v/>
      </c>
      <c r="D575" s="61" t="str">
        <f>IFERROR(VLOOKUP(B575,'Eingabe Zweckbestimmungen'!F:G,2,FALSE),"")</f>
        <v/>
      </c>
      <c r="E575" s="96" t="s">
        <v>20</v>
      </c>
    </row>
    <row r="576" spans="2:5" x14ac:dyDescent="0.3">
      <c r="B576" s="61">
        <v>3125</v>
      </c>
      <c r="C576" s="61" t="str">
        <f>IFERROR(VLOOKUP(B576,'Eingabe Zweckbestimmungen'!F:F,1,FALSE),"")</f>
        <v/>
      </c>
      <c r="D576" s="61" t="str">
        <f>IFERROR(VLOOKUP(B576,'Eingabe Zweckbestimmungen'!F:G,2,FALSE),"")</f>
        <v/>
      </c>
      <c r="E576" s="96" t="s">
        <v>20</v>
      </c>
    </row>
    <row r="577" spans="2:5" x14ac:dyDescent="0.3">
      <c r="B577" s="61">
        <v>3126</v>
      </c>
      <c r="C577" s="61" t="str">
        <f>IFERROR(VLOOKUP(B577,'Eingabe Zweckbestimmungen'!F:F,1,FALSE),"")</f>
        <v/>
      </c>
      <c r="D577" s="61" t="str">
        <f>IFERROR(VLOOKUP(B577,'Eingabe Zweckbestimmungen'!F:G,2,FALSE),"")</f>
        <v/>
      </c>
      <c r="E577" s="96" t="s">
        <v>20</v>
      </c>
    </row>
    <row r="578" spans="2:5" x14ac:dyDescent="0.3">
      <c r="B578" s="61">
        <v>3127</v>
      </c>
      <c r="C578" s="61" t="str">
        <f>IFERROR(VLOOKUP(B578,'Eingabe Zweckbestimmungen'!F:F,1,FALSE),"")</f>
        <v/>
      </c>
      <c r="D578" s="61" t="str">
        <f>IFERROR(VLOOKUP(B578,'Eingabe Zweckbestimmungen'!F:G,2,FALSE),"")</f>
        <v/>
      </c>
      <c r="E578" s="96" t="s">
        <v>20</v>
      </c>
    </row>
    <row r="579" spans="2:5" x14ac:dyDescent="0.3">
      <c r="B579" s="61">
        <v>3128</v>
      </c>
      <c r="C579" s="61" t="str">
        <f>IFERROR(VLOOKUP(B579,'Eingabe Zweckbestimmungen'!F:F,1,FALSE),"")</f>
        <v/>
      </c>
      <c r="D579" s="61" t="str">
        <f>IFERROR(VLOOKUP(B579,'Eingabe Zweckbestimmungen'!F:G,2,FALSE),"")</f>
        <v/>
      </c>
      <c r="E579" s="96" t="s">
        <v>20</v>
      </c>
    </row>
    <row r="580" spans="2:5" x14ac:dyDescent="0.3">
      <c r="B580" s="61">
        <v>3129</v>
      </c>
      <c r="C580" s="61" t="str">
        <f>IFERROR(VLOOKUP(B580,'Eingabe Zweckbestimmungen'!F:F,1,FALSE),"")</f>
        <v/>
      </c>
      <c r="D580" s="61" t="str">
        <f>IFERROR(VLOOKUP(B580,'Eingabe Zweckbestimmungen'!F:G,2,FALSE),"")</f>
        <v/>
      </c>
      <c r="E580" s="96" t="s">
        <v>20</v>
      </c>
    </row>
    <row r="581" spans="2:5" x14ac:dyDescent="0.3">
      <c r="B581" s="61">
        <v>3130</v>
      </c>
      <c r="C581" s="61" t="str">
        <f>IFERROR(VLOOKUP(B581,'Eingabe Zweckbestimmungen'!F:F,1,FALSE),"")</f>
        <v/>
      </c>
      <c r="D581" s="61" t="str">
        <f>IFERROR(VLOOKUP(B581,'Eingabe Zweckbestimmungen'!F:G,2,FALSE),"")</f>
        <v/>
      </c>
      <c r="E581" s="96" t="s">
        <v>20</v>
      </c>
    </row>
    <row r="582" spans="2:5" x14ac:dyDescent="0.3">
      <c r="B582" s="61">
        <v>3131</v>
      </c>
      <c r="C582" s="61" t="str">
        <f>IFERROR(VLOOKUP(B582,'Eingabe Zweckbestimmungen'!F:F,1,FALSE),"")</f>
        <v/>
      </c>
      <c r="D582" s="61" t="str">
        <f>IFERROR(VLOOKUP(B582,'Eingabe Zweckbestimmungen'!F:G,2,FALSE),"")</f>
        <v/>
      </c>
      <c r="E582" s="96" t="s">
        <v>20</v>
      </c>
    </row>
    <row r="583" spans="2:5" x14ac:dyDescent="0.3">
      <c r="B583" s="61">
        <v>3132</v>
      </c>
      <c r="C583" s="61" t="str">
        <f>IFERROR(VLOOKUP(B583,'Eingabe Zweckbestimmungen'!F:F,1,FALSE),"")</f>
        <v/>
      </c>
      <c r="D583" s="61" t="str">
        <f>IFERROR(VLOOKUP(B583,'Eingabe Zweckbestimmungen'!F:G,2,FALSE),"")</f>
        <v/>
      </c>
      <c r="E583" s="96" t="s">
        <v>20</v>
      </c>
    </row>
    <row r="584" spans="2:5" x14ac:dyDescent="0.3">
      <c r="B584" s="61">
        <v>3133</v>
      </c>
      <c r="C584" s="61" t="str">
        <f>IFERROR(VLOOKUP(B584,'Eingabe Zweckbestimmungen'!F:F,1,FALSE),"")</f>
        <v/>
      </c>
      <c r="D584" s="61" t="str">
        <f>IFERROR(VLOOKUP(B584,'Eingabe Zweckbestimmungen'!F:G,2,FALSE),"")</f>
        <v/>
      </c>
      <c r="E584" s="96" t="s">
        <v>20</v>
      </c>
    </row>
    <row r="585" spans="2:5" x14ac:dyDescent="0.3">
      <c r="B585" s="61">
        <v>3134</v>
      </c>
      <c r="C585" s="61" t="str">
        <f>IFERROR(VLOOKUP(B585,'Eingabe Zweckbestimmungen'!F:F,1,FALSE),"")</f>
        <v/>
      </c>
      <c r="D585" s="61" t="str">
        <f>IFERROR(VLOOKUP(B585,'Eingabe Zweckbestimmungen'!F:G,2,FALSE),"")</f>
        <v/>
      </c>
      <c r="E585" s="96" t="s">
        <v>20</v>
      </c>
    </row>
    <row r="586" spans="2:5" x14ac:dyDescent="0.3">
      <c r="B586" s="61">
        <v>3135</v>
      </c>
      <c r="C586" s="61" t="str">
        <f>IFERROR(VLOOKUP(B586,'Eingabe Zweckbestimmungen'!F:F,1,FALSE),"")</f>
        <v/>
      </c>
      <c r="D586" s="61" t="str">
        <f>IFERROR(VLOOKUP(B586,'Eingabe Zweckbestimmungen'!F:G,2,FALSE),"")</f>
        <v/>
      </c>
      <c r="E586" s="96" t="s">
        <v>20</v>
      </c>
    </row>
    <row r="587" spans="2:5" x14ac:dyDescent="0.3">
      <c r="B587" s="61">
        <v>3136</v>
      </c>
      <c r="C587" s="61" t="str">
        <f>IFERROR(VLOOKUP(B587,'Eingabe Zweckbestimmungen'!F:F,1,FALSE),"")</f>
        <v/>
      </c>
      <c r="D587" s="61" t="str">
        <f>IFERROR(VLOOKUP(B587,'Eingabe Zweckbestimmungen'!F:G,2,FALSE),"")</f>
        <v/>
      </c>
      <c r="E587" s="96" t="s">
        <v>20</v>
      </c>
    </row>
    <row r="588" spans="2:5" x14ac:dyDescent="0.3">
      <c r="B588" s="61">
        <v>3137</v>
      </c>
      <c r="C588" s="61" t="str">
        <f>IFERROR(VLOOKUP(B588,'Eingabe Zweckbestimmungen'!F:F,1,FALSE),"")</f>
        <v/>
      </c>
      <c r="D588" s="61" t="str">
        <f>IFERROR(VLOOKUP(B588,'Eingabe Zweckbestimmungen'!F:G,2,FALSE),"")</f>
        <v/>
      </c>
      <c r="E588" s="96" t="s">
        <v>20</v>
      </c>
    </row>
    <row r="589" spans="2:5" x14ac:dyDescent="0.3">
      <c r="B589" s="61">
        <v>3138</v>
      </c>
      <c r="C589" s="61" t="str">
        <f>IFERROR(VLOOKUP(B589,'Eingabe Zweckbestimmungen'!F:F,1,FALSE),"")</f>
        <v/>
      </c>
      <c r="D589" s="61" t="str">
        <f>IFERROR(VLOOKUP(B589,'Eingabe Zweckbestimmungen'!F:G,2,FALSE),"")</f>
        <v/>
      </c>
      <c r="E589" s="96" t="s">
        <v>20</v>
      </c>
    </row>
    <row r="590" spans="2:5" x14ac:dyDescent="0.3">
      <c r="B590" s="61">
        <v>3139</v>
      </c>
      <c r="C590" s="61" t="str">
        <f>IFERROR(VLOOKUP(B590,'Eingabe Zweckbestimmungen'!F:F,1,FALSE),"")</f>
        <v/>
      </c>
      <c r="D590" s="61" t="str">
        <f>IFERROR(VLOOKUP(B590,'Eingabe Zweckbestimmungen'!F:G,2,FALSE),"")</f>
        <v/>
      </c>
      <c r="E590" s="96" t="s">
        <v>20</v>
      </c>
    </row>
    <row r="591" spans="2:5" x14ac:dyDescent="0.3">
      <c r="B591" s="61">
        <v>3140</v>
      </c>
      <c r="C591" s="61" t="str">
        <f>IFERROR(VLOOKUP(B591,'Eingabe Zweckbestimmungen'!F:F,1,FALSE),"")</f>
        <v/>
      </c>
      <c r="D591" s="61" t="str">
        <f>IFERROR(VLOOKUP(B591,'Eingabe Zweckbestimmungen'!F:G,2,FALSE),"")</f>
        <v/>
      </c>
      <c r="E591" s="96" t="s">
        <v>20</v>
      </c>
    </row>
    <row r="592" spans="2:5" x14ac:dyDescent="0.3">
      <c r="B592" s="61">
        <v>3141</v>
      </c>
      <c r="C592" s="61" t="str">
        <f>IFERROR(VLOOKUP(B592,'Eingabe Zweckbestimmungen'!F:F,1,FALSE),"")</f>
        <v/>
      </c>
      <c r="D592" s="61" t="str">
        <f>IFERROR(VLOOKUP(B592,'Eingabe Zweckbestimmungen'!F:G,2,FALSE),"")</f>
        <v/>
      </c>
      <c r="E592" s="96" t="s">
        <v>20</v>
      </c>
    </row>
    <row r="593" spans="1:5" x14ac:dyDescent="0.3">
      <c r="B593" s="61">
        <v>3142</v>
      </c>
      <c r="C593" s="61" t="str">
        <f>IFERROR(VLOOKUP(B593,'Eingabe Zweckbestimmungen'!F:F,1,FALSE),"")</f>
        <v/>
      </c>
      <c r="D593" s="61" t="str">
        <f>IFERROR(VLOOKUP(B593,'Eingabe Zweckbestimmungen'!F:G,2,FALSE),"")</f>
        <v/>
      </c>
      <c r="E593" s="96" t="s">
        <v>20</v>
      </c>
    </row>
    <row r="594" spans="1:5" x14ac:dyDescent="0.3">
      <c r="B594" s="61">
        <v>3143</v>
      </c>
      <c r="C594" s="61" t="str">
        <f>IFERROR(VLOOKUP(B594,'Eingabe Zweckbestimmungen'!F:F,1,FALSE),"")</f>
        <v/>
      </c>
      <c r="D594" s="61" t="str">
        <f>IFERROR(VLOOKUP(B594,'Eingabe Zweckbestimmungen'!F:G,2,FALSE),"")</f>
        <v/>
      </c>
      <c r="E594" s="96" t="s">
        <v>20</v>
      </c>
    </row>
    <row r="595" spans="1:5" x14ac:dyDescent="0.3">
      <c r="B595" s="61">
        <v>3144</v>
      </c>
      <c r="C595" s="61" t="str">
        <f>IFERROR(VLOOKUP(B595,'Eingabe Zweckbestimmungen'!F:F,1,FALSE),"")</f>
        <v/>
      </c>
      <c r="D595" s="61" t="str">
        <f>IFERROR(VLOOKUP(B595,'Eingabe Zweckbestimmungen'!F:G,2,FALSE),"")</f>
        <v/>
      </c>
      <c r="E595" s="96" t="s">
        <v>20</v>
      </c>
    </row>
    <row r="596" spans="1:5" x14ac:dyDescent="0.3">
      <c r="B596" s="61">
        <v>3145</v>
      </c>
      <c r="C596" s="61" t="str">
        <f>IFERROR(VLOOKUP(B596,'Eingabe Zweckbestimmungen'!F:F,1,FALSE),"")</f>
        <v/>
      </c>
      <c r="D596" s="61" t="str">
        <f>IFERROR(VLOOKUP(B596,'Eingabe Zweckbestimmungen'!F:G,2,FALSE),"")</f>
        <v/>
      </c>
      <c r="E596" s="96" t="s">
        <v>20</v>
      </c>
    </row>
    <row r="597" spans="1:5" x14ac:dyDescent="0.3">
      <c r="B597" s="61">
        <v>3146</v>
      </c>
      <c r="C597" s="61" t="str">
        <f>IFERROR(VLOOKUP(B597,'Eingabe Zweckbestimmungen'!F:F,1,FALSE),"")</f>
        <v/>
      </c>
      <c r="D597" s="61" t="str">
        <f>IFERROR(VLOOKUP(B597,'Eingabe Zweckbestimmungen'!F:G,2,FALSE),"")</f>
        <v/>
      </c>
      <c r="E597" s="96" t="s">
        <v>20</v>
      </c>
    </row>
    <row r="598" spans="1:5" x14ac:dyDescent="0.3">
      <c r="B598" s="61">
        <v>3147</v>
      </c>
      <c r="C598" s="61" t="str">
        <f>IFERROR(VLOOKUP(B598,'Eingabe Zweckbestimmungen'!F:F,1,FALSE),"")</f>
        <v/>
      </c>
      <c r="D598" s="61" t="str">
        <f>IFERROR(VLOOKUP(B598,'Eingabe Zweckbestimmungen'!F:G,2,FALSE),"")</f>
        <v/>
      </c>
      <c r="E598" s="96" t="s">
        <v>20</v>
      </c>
    </row>
    <row r="599" spans="1:5" x14ac:dyDescent="0.3">
      <c r="B599" s="61">
        <v>3148</v>
      </c>
      <c r="C599" s="61" t="str">
        <f>IFERROR(VLOOKUP(B599,'Eingabe Zweckbestimmungen'!F:F,1,FALSE),"")</f>
        <v/>
      </c>
      <c r="D599" s="61" t="str">
        <f>IFERROR(VLOOKUP(B599,'Eingabe Zweckbestimmungen'!F:G,2,FALSE),"")</f>
        <v/>
      </c>
      <c r="E599" s="96" t="s">
        <v>20</v>
      </c>
    </row>
    <row r="600" spans="1:5" x14ac:dyDescent="0.3">
      <c r="B600" s="61">
        <v>3149</v>
      </c>
      <c r="C600" s="61" t="str">
        <f>IFERROR(VLOOKUP(B600,'Eingabe Zweckbestimmungen'!F:F,1,FALSE),"")</f>
        <v/>
      </c>
      <c r="D600" s="61" t="str">
        <f>IFERROR(VLOOKUP(B600,'Eingabe Zweckbestimmungen'!F:G,2,FALSE),"")</f>
        <v/>
      </c>
      <c r="E600" s="96" t="s">
        <v>20</v>
      </c>
    </row>
    <row r="601" spans="1:5" x14ac:dyDescent="0.3">
      <c r="B601" s="61">
        <v>3150</v>
      </c>
      <c r="C601" s="61" t="str">
        <f>IFERROR(VLOOKUP(B601,'Eingabe Zweckbestimmungen'!F:F,1,FALSE),"")</f>
        <v/>
      </c>
      <c r="D601" s="61" t="str">
        <f>IFERROR(VLOOKUP(B601,'Eingabe Zweckbestimmungen'!F:G,2,FALSE),"")</f>
        <v/>
      </c>
      <c r="E601" s="96" t="s">
        <v>20</v>
      </c>
    </row>
    <row r="602" spans="1:5" x14ac:dyDescent="0.3">
      <c r="A602" s="35">
        <f>SUMIFS(Kollektenübersicht!H:H,Kollektenübersicht!D:D,Nebenrechnung!B602)+SUMIFS(Nebenrechnung!J:J,Kollektenübersicht!D:D,Nebenrechnung!B602)+SUMIFS(Anfangsbestände!F:F,Anfangsbestände!A:A,Nebenrechnung!E602)</f>
        <v>0</v>
      </c>
      <c r="B602" s="61">
        <v>4001</v>
      </c>
      <c r="C602" s="61" t="str">
        <f>IF(A602&lt;&gt;0,B602,"")</f>
        <v/>
      </c>
      <c r="D602" s="61"/>
      <c r="E602" s="96" t="s">
        <v>5</v>
      </c>
    </row>
    <row r="603" spans="1:5" x14ac:dyDescent="0.3">
      <c r="A603" s="35">
        <f>SUMIFS(Kollektenübersicht!H:H,Kollektenübersicht!D:D,Nebenrechnung!B603)+SUMIFS(Nebenrechnung!J:J,Kollektenübersicht!D:D,Nebenrechnung!B603)+SUMIFS(Anfangsbestände!F:F,Anfangsbestände!A:A,Nebenrechnung!E603)</f>
        <v>0</v>
      </c>
      <c r="B603" s="61">
        <v>5001</v>
      </c>
      <c r="C603" s="61" t="str">
        <f>IF(A603&lt;&gt;0,B603,"")</f>
        <v/>
      </c>
      <c r="D603" s="61"/>
      <c r="E603" s="96" t="s">
        <v>6</v>
      </c>
    </row>
    <row r="604" spans="1:5" x14ac:dyDescent="0.3">
      <c r="A604">
        <f>Kollektenbons!C6+SUM(Kollektenbons!C10:C109)+SUM(Kollektenbons!F10:F109)</f>
        <v>0</v>
      </c>
      <c r="B604" s="61">
        <v>6001</v>
      </c>
      <c r="C604" s="61" t="str">
        <f>IF(A604&lt;&gt;0,B604,"")</f>
        <v/>
      </c>
      <c r="D604" s="61"/>
      <c r="E604" s="96" t="s">
        <v>50</v>
      </c>
    </row>
  </sheetData>
  <sheetProtection algorithmName="SHA-512" hashValue="ibfpDqng8tL11zRaxF+EAC3m+yDlt8yjI0i9gqcMVfGtfspTcHZ+JA0QoAwT1T+Um1Js3sXnTG2+M9+bU8+fxg==" saltValue="MAx4xnvNgDUq82rnEZhiUA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FBC4-01FB-4924-A5CB-A73C87EE98F9}">
  <sheetPr codeName="Tabelle5">
    <tabColor rgb="FFFFFF00"/>
  </sheetPr>
  <dimension ref="A1:L51"/>
  <sheetViews>
    <sheetView workbookViewId="0">
      <selection activeCell="A5" sqref="A5"/>
    </sheetView>
  </sheetViews>
  <sheetFormatPr baseColWidth="10" defaultRowHeight="14.4" x14ac:dyDescent="0.3"/>
  <cols>
    <col min="1" max="1" width="27.44140625" customWidth="1"/>
    <col min="2" max="2" width="27.44140625" style="35" hidden="1" customWidth="1"/>
    <col min="3" max="3" width="22.6640625" bestFit="1" customWidth="1"/>
    <col min="4" max="4" width="46.109375" style="35" hidden="1" customWidth="1"/>
    <col min="5" max="5" width="22.6640625" style="35" hidden="1" customWidth="1"/>
    <col min="6" max="6" width="17.88671875" customWidth="1"/>
    <col min="11" max="11" width="29.6640625" style="31" hidden="1" customWidth="1"/>
    <col min="12" max="12" width="11.5546875" style="31" hidden="1" customWidth="1"/>
  </cols>
  <sheetData>
    <row r="1" spans="1:12" ht="25.8" x14ac:dyDescent="0.5">
      <c r="A1" s="102" t="s">
        <v>66</v>
      </c>
    </row>
    <row r="2" spans="1:12" x14ac:dyDescent="0.3">
      <c r="A2" t="s">
        <v>108</v>
      </c>
    </row>
    <row r="4" spans="1:12" x14ac:dyDescent="0.3">
      <c r="A4" s="179" t="s">
        <v>7</v>
      </c>
      <c r="B4" s="117" t="s">
        <v>71</v>
      </c>
      <c r="C4" s="179" t="s">
        <v>22</v>
      </c>
      <c r="D4" s="117" t="s">
        <v>71</v>
      </c>
      <c r="E4" s="117" t="s">
        <v>71</v>
      </c>
      <c r="F4" s="179" t="s">
        <v>15</v>
      </c>
      <c r="K4" s="31" t="s">
        <v>3</v>
      </c>
      <c r="L4" s="31" t="s">
        <v>3</v>
      </c>
    </row>
    <row r="5" spans="1:12" x14ac:dyDescent="0.3">
      <c r="A5" s="84"/>
      <c r="B5" s="118" t="str">
        <f>IFERROR(VLOOKUP(A5,K:L,2,FALSE),"")</f>
        <v/>
      </c>
      <c r="C5" s="115"/>
      <c r="D5" s="119" t="str">
        <f>CONCATENATE(A5,C5)</f>
        <v/>
      </c>
      <c r="E5" s="119" t="str">
        <f>IF(A5="Zweckgebundene Kollekte",CONCATENATE(K$13,C5),IF(A5="Zweckgebundene Spende",CONCATENATE(K$14,C5),""))</f>
        <v/>
      </c>
      <c r="F5" s="116"/>
      <c r="K5" s="31" t="s">
        <v>70</v>
      </c>
      <c r="L5" s="31" t="s">
        <v>4</v>
      </c>
    </row>
    <row r="6" spans="1:12" x14ac:dyDescent="0.3">
      <c r="A6" s="84"/>
      <c r="B6" s="118" t="str">
        <f>IFERROR(VLOOKUP(A6,K:L,2,FALSE),"")</f>
        <v/>
      </c>
      <c r="C6" s="115"/>
      <c r="D6" s="119" t="str">
        <f t="shared" ref="D6:D51" si="0">CONCATENATE(A6,C6)</f>
        <v/>
      </c>
      <c r="E6" s="119" t="str">
        <f t="shared" ref="E6:E51" si="1">IF(A6="Zweckgebundene Kollekte",CONCATENATE(K$13,C6),IF(A6="Zweckgebundene Spende",CONCATENATE(K$14,C6),""))</f>
        <v/>
      </c>
      <c r="F6" s="116"/>
      <c r="K6" s="31" t="s">
        <v>20</v>
      </c>
      <c r="L6" s="31" t="s">
        <v>24</v>
      </c>
    </row>
    <row r="7" spans="1:12" x14ac:dyDescent="0.3">
      <c r="A7" s="84"/>
      <c r="B7" s="118" t="str">
        <f>IFERROR(VLOOKUP(A7,K:L,2,FALSE),"")</f>
        <v/>
      </c>
      <c r="C7" s="115"/>
      <c r="D7" s="119" t="str">
        <f t="shared" si="0"/>
        <v/>
      </c>
      <c r="E7" s="119" t="str">
        <f t="shared" si="1"/>
        <v/>
      </c>
      <c r="F7" s="116"/>
      <c r="K7" s="31" t="s">
        <v>23</v>
      </c>
      <c r="L7" s="31" t="s">
        <v>4</v>
      </c>
    </row>
    <row r="8" spans="1:12" x14ac:dyDescent="0.3">
      <c r="A8" s="84"/>
      <c r="B8" s="118" t="str">
        <f>IFERROR(VLOOKUP(A8,K:L,2,FALSE),"")</f>
        <v/>
      </c>
      <c r="C8" s="115"/>
      <c r="D8" s="119" t="str">
        <f t="shared" si="0"/>
        <v/>
      </c>
      <c r="E8" s="119" t="str">
        <f t="shared" si="1"/>
        <v/>
      </c>
      <c r="F8" s="116"/>
      <c r="K8" s="31" t="s">
        <v>5</v>
      </c>
      <c r="L8" s="31" t="s">
        <v>26</v>
      </c>
    </row>
    <row r="9" spans="1:12" x14ac:dyDescent="0.3">
      <c r="A9" s="84"/>
      <c r="B9" s="118" t="str">
        <f t="shared" ref="B9:B51" si="2">IFERROR(VLOOKUP(A9,K:L,2,FALSE),"")</f>
        <v/>
      </c>
      <c r="C9" s="115"/>
      <c r="D9" s="119" t="str">
        <f t="shared" si="0"/>
        <v/>
      </c>
      <c r="E9" s="119" t="str">
        <f t="shared" si="1"/>
        <v/>
      </c>
      <c r="F9" s="116"/>
      <c r="K9" s="31" t="s">
        <v>6</v>
      </c>
      <c r="L9" s="31" t="s">
        <v>26</v>
      </c>
    </row>
    <row r="10" spans="1:12" x14ac:dyDescent="0.3">
      <c r="A10" s="84"/>
      <c r="B10" s="118" t="str">
        <f t="shared" si="2"/>
        <v/>
      </c>
      <c r="C10" s="115"/>
      <c r="D10" s="119" t="str">
        <f t="shared" si="0"/>
        <v/>
      </c>
      <c r="E10" s="119" t="str">
        <f>IF(A10="Zweckgebundene Kollekte",CONCATENATE(K$13,C10),IF(A10="Zweckgebundene Spende",CONCATENATE(K$14,C10),""))</f>
        <v/>
      </c>
      <c r="F10" s="116"/>
    </row>
    <row r="11" spans="1:12" x14ac:dyDescent="0.3">
      <c r="A11" s="84"/>
      <c r="B11" s="118" t="str">
        <f t="shared" si="2"/>
        <v/>
      </c>
      <c r="C11" s="115"/>
      <c r="D11" s="119" t="str">
        <f t="shared" si="0"/>
        <v/>
      </c>
      <c r="E11" s="119" t="str">
        <f t="shared" si="1"/>
        <v/>
      </c>
      <c r="F11" s="116"/>
    </row>
    <row r="12" spans="1:12" x14ac:dyDescent="0.3">
      <c r="A12" s="84"/>
      <c r="B12" s="118" t="str">
        <f t="shared" si="2"/>
        <v/>
      </c>
      <c r="C12" s="115"/>
      <c r="D12" s="119" t="str">
        <f t="shared" si="0"/>
        <v/>
      </c>
      <c r="E12" s="119" t="str">
        <f t="shared" si="1"/>
        <v/>
      </c>
      <c r="F12" s="116"/>
    </row>
    <row r="13" spans="1:12" x14ac:dyDescent="0.3">
      <c r="A13" s="84"/>
      <c r="B13" s="118" t="str">
        <f t="shared" si="2"/>
        <v/>
      </c>
      <c r="C13" s="115"/>
      <c r="D13" s="119" t="str">
        <f t="shared" si="0"/>
        <v/>
      </c>
      <c r="E13" s="119" t="str">
        <f t="shared" si="1"/>
        <v/>
      </c>
      <c r="F13" s="116"/>
      <c r="K13" s="107" t="s">
        <v>8</v>
      </c>
    </row>
    <row r="14" spans="1:12" x14ac:dyDescent="0.3">
      <c r="A14" s="84"/>
      <c r="B14" s="118" t="str">
        <f t="shared" si="2"/>
        <v/>
      </c>
      <c r="C14" s="115"/>
      <c r="D14" s="119" t="str">
        <f t="shared" si="0"/>
        <v/>
      </c>
      <c r="E14" s="119" t="str">
        <f t="shared" si="1"/>
        <v/>
      </c>
      <c r="F14" s="116"/>
      <c r="K14" s="107" t="s">
        <v>9</v>
      </c>
    </row>
    <row r="15" spans="1:12" x14ac:dyDescent="0.3">
      <c r="A15" s="84"/>
      <c r="B15" s="118" t="str">
        <f t="shared" si="2"/>
        <v/>
      </c>
      <c r="C15" s="115"/>
      <c r="D15" s="119" t="str">
        <f t="shared" si="0"/>
        <v/>
      </c>
      <c r="E15" s="119" t="str">
        <f t="shared" si="1"/>
        <v/>
      </c>
      <c r="F15" s="116"/>
    </row>
    <row r="16" spans="1:12" x14ac:dyDescent="0.3">
      <c r="A16" s="84"/>
      <c r="B16" s="118" t="str">
        <f t="shared" si="2"/>
        <v/>
      </c>
      <c r="C16" s="115"/>
      <c r="D16" s="119" t="str">
        <f t="shared" si="0"/>
        <v/>
      </c>
      <c r="E16" s="119" t="str">
        <f t="shared" si="1"/>
        <v/>
      </c>
      <c r="F16" s="116"/>
    </row>
    <row r="17" spans="1:6" x14ac:dyDescent="0.3">
      <c r="A17" s="84"/>
      <c r="B17" s="118" t="str">
        <f t="shared" si="2"/>
        <v/>
      </c>
      <c r="C17" s="115"/>
      <c r="D17" s="119" t="str">
        <f t="shared" si="0"/>
        <v/>
      </c>
      <c r="E17" s="119" t="str">
        <f t="shared" si="1"/>
        <v/>
      </c>
      <c r="F17" s="116"/>
    </row>
    <row r="18" spans="1:6" x14ac:dyDescent="0.3">
      <c r="A18" s="84"/>
      <c r="B18" s="118" t="str">
        <f t="shared" si="2"/>
        <v/>
      </c>
      <c r="C18" s="115"/>
      <c r="D18" s="119" t="str">
        <f t="shared" si="0"/>
        <v/>
      </c>
      <c r="E18" s="119" t="str">
        <f t="shared" si="1"/>
        <v/>
      </c>
      <c r="F18" s="116"/>
    </row>
    <row r="19" spans="1:6" x14ac:dyDescent="0.3">
      <c r="A19" s="84"/>
      <c r="B19" s="118" t="str">
        <f t="shared" si="2"/>
        <v/>
      </c>
      <c r="C19" s="115"/>
      <c r="D19" s="119" t="str">
        <f t="shared" si="0"/>
        <v/>
      </c>
      <c r="E19" s="119" t="str">
        <f t="shared" si="1"/>
        <v/>
      </c>
      <c r="F19" s="116"/>
    </row>
    <row r="20" spans="1:6" x14ac:dyDescent="0.3">
      <c r="A20" s="84"/>
      <c r="B20" s="118" t="str">
        <f t="shared" si="2"/>
        <v/>
      </c>
      <c r="C20" s="115"/>
      <c r="D20" s="119" t="str">
        <f t="shared" si="0"/>
        <v/>
      </c>
      <c r="E20" s="119" t="str">
        <f t="shared" si="1"/>
        <v/>
      </c>
      <c r="F20" s="116"/>
    </row>
    <row r="21" spans="1:6" x14ac:dyDescent="0.3">
      <c r="A21" s="84"/>
      <c r="B21" s="118" t="str">
        <f t="shared" si="2"/>
        <v/>
      </c>
      <c r="C21" s="115"/>
      <c r="D21" s="119" t="str">
        <f t="shared" si="0"/>
        <v/>
      </c>
      <c r="E21" s="119" t="str">
        <f t="shared" si="1"/>
        <v/>
      </c>
      <c r="F21" s="116"/>
    </row>
    <row r="22" spans="1:6" x14ac:dyDescent="0.3">
      <c r="A22" s="84"/>
      <c r="B22" s="118" t="str">
        <f t="shared" si="2"/>
        <v/>
      </c>
      <c r="C22" s="115"/>
      <c r="D22" s="119" t="str">
        <f t="shared" si="0"/>
        <v/>
      </c>
      <c r="E22" s="119" t="str">
        <f t="shared" si="1"/>
        <v/>
      </c>
      <c r="F22" s="116"/>
    </row>
    <row r="23" spans="1:6" x14ac:dyDescent="0.3">
      <c r="A23" s="84"/>
      <c r="B23" s="118" t="str">
        <f t="shared" si="2"/>
        <v/>
      </c>
      <c r="C23" s="115"/>
      <c r="D23" s="119" t="str">
        <f t="shared" si="0"/>
        <v/>
      </c>
      <c r="E23" s="119" t="str">
        <f t="shared" si="1"/>
        <v/>
      </c>
      <c r="F23" s="116"/>
    </row>
    <row r="24" spans="1:6" x14ac:dyDescent="0.3">
      <c r="A24" s="84"/>
      <c r="B24" s="118" t="str">
        <f t="shared" si="2"/>
        <v/>
      </c>
      <c r="C24" s="115"/>
      <c r="D24" s="119" t="str">
        <f t="shared" si="0"/>
        <v/>
      </c>
      <c r="E24" s="119" t="str">
        <f t="shared" si="1"/>
        <v/>
      </c>
      <c r="F24" s="116"/>
    </row>
    <row r="25" spans="1:6" x14ac:dyDescent="0.3">
      <c r="A25" s="84"/>
      <c r="B25" s="118" t="str">
        <f t="shared" si="2"/>
        <v/>
      </c>
      <c r="C25" s="115"/>
      <c r="D25" s="119" t="str">
        <f t="shared" si="0"/>
        <v/>
      </c>
      <c r="E25" s="119" t="str">
        <f t="shared" si="1"/>
        <v/>
      </c>
      <c r="F25" s="116"/>
    </row>
    <row r="26" spans="1:6" x14ac:dyDescent="0.3">
      <c r="A26" s="84"/>
      <c r="B26" s="118" t="str">
        <f t="shared" si="2"/>
        <v/>
      </c>
      <c r="C26" s="115"/>
      <c r="D26" s="119" t="str">
        <f t="shared" si="0"/>
        <v/>
      </c>
      <c r="E26" s="119" t="str">
        <f t="shared" si="1"/>
        <v/>
      </c>
      <c r="F26" s="116"/>
    </row>
    <row r="27" spans="1:6" x14ac:dyDescent="0.3">
      <c r="A27" s="84"/>
      <c r="B27" s="118" t="str">
        <f t="shared" si="2"/>
        <v/>
      </c>
      <c r="C27" s="115"/>
      <c r="D27" s="119" t="str">
        <f t="shared" si="0"/>
        <v/>
      </c>
      <c r="E27" s="119" t="str">
        <f t="shared" si="1"/>
        <v/>
      </c>
      <c r="F27" s="116"/>
    </row>
    <row r="28" spans="1:6" x14ac:dyDescent="0.3">
      <c r="A28" s="84"/>
      <c r="B28" s="118" t="str">
        <f t="shared" si="2"/>
        <v/>
      </c>
      <c r="C28" s="115"/>
      <c r="D28" s="119" t="str">
        <f t="shared" si="0"/>
        <v/>
      </c>
      <c r="E28" s="119" t="str">
        <f t="shared" si="1"/>
        <v/>
      </c>
      <c r="F28" s="116"/>
    </row>
    <row r="29" spans="1:6" x14ac:dyDescent="0.3">
      <c r="A29" s="84"/>
      <c r="B29" s="118" t="str">
        <f t="shared" si="2"/>
        <v/>
      </c>
      <c r="C29" s="115"/>
      <c r="D29" s="119" t="str">
        <f t="shared" si="0"/>
        <v/>
      </c>
      <c r="E29" s="119" t="str">
        <f t="shared" si="1"/>
        <v/>
      </c>
      <c r="F29" s="116"/>
    </row>
    <row r="30" spans="1:6" x14ac:dyDescent="0.3">
      <c r="A30" s="84"/>
      <c r="B30" s="118" t="str">
        <f t="shared" si="2"/>
        <v/>
      </c>
      <c r="C30" s="115"/>
      <c r="D30" s="119" t="str">
        <f t="shared" si="0"/>
        <v/>
      </c>
      <c r="E30" s="119" t="str">
        <f t="shared" si="1"/>
        <v/>
      </c>
      <c r="F30" s="116"/>
    </row>
    <row r="31" spans="1:6" x14ac:dyDescent="0.3">
      <c r="A31" s="84"/>
      <c r="B31" s="118" t="str">
        <f t="shared" si="2"/>
        <v/>
      </c>
      <c r="C31" s="115"/>
      <c r="D31" s="119" t="str">
        <f t="shared" si="0"/>
        <v/>
      </c>
      <c r="E31" s="119" t="str">
        <f t="shared" si="1"/>
        <v/>
      </c>
      <c r="F31" s="116"/>
    </row>
    <row r="32" spans="1:6" x14ac:dyDescent="0.3">
      <c r="A32" s="84"/>
      <c r="B32" s="118" t="str">
        <f t="shared" si="2"/>
        <v/>
      </c>
      <c r="C32" s="115"/>
      <c r="D32" s="119" t="str">
        <f t="shared" si="0"/>
        <v/>
      </c>
      <c r="E32" s="119" t="str">
        <f t="shared" si="1"/>
        <v/>
      </c>
      <c r="F32" s="116"/>
    </row>
    <row r="33" spans="1:6" x14ac:dyDescent="0.3">
      <c r="A33" s="84"/>
      <c r="B33" s="118" t="str">
        <f t="shared" si="2"/>
        <v/>
      </c>
      <c r="C33" s="115"/>
      <c r="D33" s="119" t="str">
        <f t="shared" si="0"/>
        <v/>
      </c>
      <c r="E33" s="119" t="str">
        <f t="shared" si="1"/>
        <v/>
      </c>
      <c r="F33" s="116"/>
    </row>
    <row r="34" spans="1:6" x14ac:dyDescent="0.3">
      <c r="A34" s="84"/>
      <c r="B34" s="118" t="str">
        <f t="shared" si="2"/>
        <v/>
      </c>
      <c r="C34" s="115"/>
      <c r="D34" s="119" t="str">
        <f t="shared" si="0"/>
        <v/>
      </c>
      <c r="E34" s="119" t="str">
        <f t="shared" si="1"/>
        <v/>
      </c>
      <c r="F34" s="116"/>
    </row>
    <row r="35" spans="1:6" x14ac:dyDescent="0.3">
      <c r="A35" s="84"/>
      <c r="B35" s="118" t="str">
        <f t="shared" si="2"/>
        <v/>
      </c>
      <c r="C35" s="115"/>
      <c r="D35" s="119" t="str">
        <f t="shared" si="0"/>
        <v/>
      </c>
      <c r="E35" s="119" t="str">
        <f t="shared" si="1"/>
        <v/>
      </c>
      <c r="F35" s="116"/>
    </row>
    <row r="36" spans="1:6" x14ac:dyDescent="0.3">
      <c r="A36" s="84"/>
      <c r="B36" s="118" t="str">
        <f t="shared" si="2"/>
        <v/>
      </c>
      <c r="C36" s="115"/>
      <c r="D36" s="119" t="str">
        <f t="shared" si="0"/>
        <v/>
      </c>
      <c r="E36" s="119" t="str">
        <f t="shared" si="1"/>
        <v/>
      </c>
      <c r="F36" s="116"/>
    </row>
    <row r="37" spans="1:6" x14ac:dyDescent="0.3">
      <c r="A37" s="84"/>
      <c r="B37" s="118" t="str">
        <f t="shared" si="2"/>
        <v/>
      </c>
      <c r="C37" s="115"/>
      <c r="D37" s="119" t="str">
        <f t="shared" si="0"/>
        <v/>
      </c>
      <c r="E37" s="119" t="str">
        <f t="shared" si="1"/>
        <v/>
      </c>
      <c r="F37" s="116"/>
    </row>
    <row r="38" spans="1:6" x14ac:dyDescent="0.3">
      <c r="A38" s="84"/>
      <c r="B38" s="118" t="str">
        <f t="shared" si="2"/>
        <v/>
      </c>
      <c r="C38" s="115"/>
      <c r="D38" s="119" t="str">
        <f t="shared" si="0"/>
        <v/>
      </c>
      <c r="E38" s="119" t="str">
        <f t="shared" si="1"/>
        <v/>
      </c>
      <c r="F38" s="116"/>
    </row>
    <row r="39" spans="1:6" x14ac:dyDescent="0.3">
      <c r="A39" s="84"/>
      <c r="B39" s="118" t="str">
        <f t="shared" si="2"/>
        <v/>
      </c>
      <c r="C39" s="115"/>
      <c r="D39" s="119" t="str">
        <f t="shared" si="0"/>
        <v/>
      </c>
      <c r="E39" s="119" t="str">
        <f t="shared" si="1"/>
        <v/>
      </c>
      <c r="F39" s="116"/>
    </row>
    <row r="40" spans="1:6" x14ac:dyDescent="0.3">
      <c r="A40" s="84"/>
      <c r="B40" s="118" t="str">
        <f t="shared" si="2"/>
        <v/>
      </c>
      <c r="C40" s="115"/>
      <c r="D40" s="119" t="str">
        <f t="shared" si="0"/>
        <v/>
      </c>
      <c r="E40" s="119" t="str">
        <f t="shared" si="1"/>
        <v/>
      </c>
      <c r="F40" s="116"/>
    </row>
    <row r="41" spans="1:6" x14ac:dyDescent="0.3">
      <c r="A41" s="84"/>
      <c r="B41" s="118" t="str">
        <f t="shared" si="2"/>
        <v/>
      </c>
      <c r="C41" s="115"/>
      <c r="D41" s="119" t="str">
        <f t="shared" si="0"/>
        <v/>
      </c>
      <c r="E41" s="119" t="str">
        <f t="shared" si="1"/>
        <v/>
      </c>
      <c r="F41" s="116"/>
    </row>
    <row r="42" spans="1:6" x14ac:dyDescent="0.3">
      <c r="A42" s="84"/>
      <c r="B42" s="118" t="str">
        <f t="shared" si="2"/>
        <v/>
      </c>
      <c r="C42" s="115"/>
      <c r="D42" s="119" t="str">
        <f t="shared" si="0"/>
        <v/>
      </c>
      <c r="E42" s="119" t="str">
        <f t="shared" si="1"/>
        <v/>
      </c>
      <c r="F42" s="116"/>
    </row>
    <row r="43" spans="1:6" x14ac:dyDescent="0.3">
      <c r="A43" s="84"/>
      <c r="B43" s="118" t="str">
        <f t="shared" si="2"/>
        <v/>
      </c>
      <c r="C43" s="115"/>
      <c r="D43" s="119" t="str">
        <f t="shared" si="0"/>
        <v/>
      </c>
      <c r="E43" s="119" t="str">
        <f t="shared" si="1"/>
        <v/>
      </c>
      <c r="F43" s="116"/>
    </row>
    <row r="44" spans="1:6" x14ac:dyDescent="0.3">
      <c r="A44" s="84"/>
      <c r="B44" s="118" t="str">
        <f t="shared" si="2"/>
        <v/>
      </c>
      <c r="C44" s="115"/>
      <c r="D44" s="119" t="str">
        <f t="shared" si="0"/>
        <v/>
      </c>
      <c r="E44" s="119" t="str">
        <f t="shared" si="1"/>
        <v/>
      </c>
      <c r="F44" s="116"/>
    </row>
    <row r="45" spans="1:6" x14ac:dyDescent="0.3">
      <c r="A45" s="84"/>
      <c r="B45" s="118" t="str">
        <f t="shared" si="2"/>
        <v/>
      </c>
      <c r="C45" s="115"/>
      <c r="D45" s="119" t="str">
        <f t="shared" si="0"/>
        <v/>
      </c>
      <c r="E45" s="119" t="str">
        <f t="shared" si="1"/>
        <v/>
      </c>
      <c r="F45" s="116"/>
    </row>
    <row r="46" spans="1:6" x14ac:dyDescent="0.3">
      <c r="A46" s="84"/>
      <c r="B46" s="118" t="str">
        <f t="shared" si="2"/>
        <v/>
      </c>
      <c r="C46" s="115"/>
      <c r="D46" s="119" t="str">
        <f t="shared" si="0"/>
        <v/>
      </c>
      <c r="E46" s="119" t="str">
        <f t="shared" si="1"/>
        <v/>
      </c>
      <c r="F46" s="116"/>
    </row>
    <row r="47" spans="1:6" x14ac:dyDescent="0.3">
      <c r="A47" s="84"/>
      <c r="B47" s="118" t="str">
        <f t="shared" si="2"/>
        <v/>
      </c>
      <c r="C47" s="115"/>
      <c r="D47" s="119" t="str">
        <f t="shared" si="0"/>
        <v/>
      </c>
      <c r="E47" s="119" t="str">
        <f t="shared" si="1"/>
        <v/>
      </c>
      <c r="F47" s="116"/>
    </row>
    <row r="48" spans="1:6" x14ac:dyDescent="0.3">
      <c r="A48" s="84"/>
      <c r="B48" s="118" t="str">
        <f t="shared" si="2"/>
        <v/>
      </c>
      <c r="C48" s="115"/>
      <c r="D48" s="119" t="str">
        <f t="shared" si="0"/>
        <v/>
      </c>
      <c r="E48" s="119" t="str">
        <f t="shared" si="1"/>
        <v/>
      </c>
      <c r="F48" s="116"/>
    </row>
    <row r="49" spans="1:6" x14ac:dyDescent="0.3">
      <c r="A49" s="84"/>
      <c r="B49" s="118" t="str">
        <f t="shared" si="2"/>
        <v/>
      </c>
      <c r="C49" s="115"/>
      <c r="D49" s="119" t="str">
        <f t="shared" si="0"/>
        <v/>
      </c>
      <c r="E49" s="119" t="str">
        <f t="shared" si="1"/>
        <v/>
      </c>
      <c r="F49" s="116"/>
    </row>
    <row r="50" spans="1:6" x14ac:dyDescent="0.3">
      <c r="A50" s="84"/>
      <c r="B50" s="118" t="str">
        <f t="shared" si="2"/>
        <v/>
      </c>
      <c r="C50" s="115"/>
      <c r="D50" s="119" t="str">
        <f t="shared" si="0"/>
        <v/>
      </c>
      <c r="E50" s="119" t="str">
        <f t="shared" si="1"/>
        <v/>
      </c>
      <c r="F50" s="116"/>
    </row>
    <row r="51" spans="1:6" x14ac:dyDescent="0.3">
      <c r="A51" s="84"/>
      <c r="B51" s="118" t="str">
        <f t="shared" si="2"/>
        <v/>
      </c>
      <c r="C51" s="115"/>
      <c r="D51" s="119" t="str">
        <f t="shared" si="0"/>
        <v/>
      </c>
      <c r="E51" s="119" t="str">
        <f t="shared" si="1"/>
        <v/>
      </c>
      <c r="F51" s="116"/>
    </row>
  </sheetData>
  <sheetProtection algorithmName="SHA-512" hashValue="hxOVstcaT+rY0ERuDQWVsh/DKt9sI4WotvCPmIF0AoSY+bHk31zNY1QRwDK2NNxJefA4ZJT3OcqXQCZ2ZV7ApQ==" saltValue="dPHdNclgUFy0P+gqjCibXg==" spinCount="100000" sheet="1" selectLockedCells="1"/>
  <dataValidations count="2">
    <dataValidation type="list" allowBlank="1" showInputMessage="1" showErrorMessage="1" sqref="A5:A51" xr:uid="{735057BD-6E93-41CD-AB04-C35AB5F3A53C}">
      <formula1>$K$4:$K$9</formula1>
    </dataValidation>
    <dataValidation type="list" allowBlank="1" showInputMessage="1" showErrorMessage="1" sqref="C5:C51" xr:uid="{A3ADB468-554C-4306-B562-51237C43D2AA}">
      <formula1>INDIRECT(B5)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B6EB-2B9B-4309-85F6-C660AF10FD6C}">
  <sheetPr codeName="Tabelle1">
    <tabColor rgb="FFFFFF00"/>
  </sheetPr>
  <dimension ref="A1:F109"/>
  <sheetViews>
    <sheetView topLeftCell="B1" workbookViewId="0">
      <pane ySplit="9" topLeftCell="A10" activePane="bottomLeft" state="frozen"/>
      <selection activeCell="F5" sqref="F5"/>
      <selection pane="bottomLeft" activeCell="C6" sqref="C6"/>
    </sheetView>
  </sheetViews>
  <sheetFormatPr baseColWidth="10" defaultColWidth="11.44140625" defaultRowHeight="14.4" x14ac:dyDescent="0.3"/>
  <cols>
    <col min="1" max="1" width="0" style="61" hidden="1" customWidth="1"/>
    <col min="2" max="2" width="15.33203125" style="35" customWidth="1"/>
    <col min="3" max="3" width="14.6640625" style="35" customWidth="1"/>
    <col min="4" max="4" width="5.109375" style="35" customWidth="1"/>
    <col min="5" max="5" width="20.33203125" style="35" customWidth="1"/>
    <col min="6" max="16384" width="11.44140625" style="35"/>
  </cols>
  <sheetData>
    <row r="1" spans="1:6" ht="25.8" x14ac:dyDescent="0.5">
      <c r="B1" s="131" t="s">
        <v>50</v>
      </c>
    </row>
    <row r="2" spans="1:6" x14ac:dyDescent="0.3">
      <c r="B2" s="35" t="s">
        <v>67</v>
      </c>
    </row>
    <row r="4" spans="1:6" x14ac:dyDescent="0.3">
      <c r="B4" s="209" t="s">
        <v>72</v>
      </c>
      <c r="C4" s="209"/>
      <c r="E4" s="209" t="s">
        <v>73</v>
      </c>
      <c r="F4" s="209"/>
    </row>
    <row r="6" spans="1:6" x14ac:dyDescent="0.3">
      <c r="B6" s="63" t="s">
        <v>15</v>
      </c>
      <c r="C6" s="83"/>
      <c r="E6" s="63" t="s">
        <v>57</v>
      </c>
      <c r="F6" s="132">
        <f>C6+SUM(C10:C109)+SUM(F10:F109)</f>
        <v>0</v>
      </c>
    </row>
    <row r="8" spans="1:6" x14ac:dyDescent="0.3">
      <c r="B8" s="208" t="s">
        <v>58</v>
      </c>
      <c r="C8" s="208"/>
      <c r="E8" s="208" t="s">
        <v>59</v>
      </c>
      <c r="F8" s="208"/>
    </row>
    <row r="9" spans="1:6" x14ac:dyDescent="0.3">
      <c r="B9" s="118" t="s">
        <v>0</v>
      </c>
      <c r="C9" s="118" t="s">
        <v>1</v>
      </c>
      <c r="E9" s="118" t="s">
        <v>0</v>
      </c>
      <c r="F9" s="118" t="s">
        <v>1</v>
      </c>
    </row>
    <row r="10" spans="1:6" x14ac:dyDescent="0.3">
      <c r="A10" s="61">
        <v>1</v>
      </c>
      <c r="B10" s="84"/>
      <c r="C10" s="84"/>
      <c r="E10" s="133"/>
      <c r="F10" s="134"/>
    </row>
    <row r="11" spans="1:6" x14ac:dyDescent="0.3">
      <c r="A11" s="61">
        <v>2</v>
      </c>
      <c r="B11" s="84"/>
      <c r="C11" s="84"/>
      <c r="E11" s="133" t="str">
        <f>IFERROR(VLOOKUP(SMALL(Kollektenübersicht!$O$17:$O$116,$A11),Kollektenübersicht!$O:$Q,2,FALSE),"")</f>
        <v/>
      </c>
      <c r="F11" s="134" t="str">
        <f>IFERROR(-VLOOKUP(SMALL(Kollektenübersicht!$O$17:$O$116,$A11),Kollektenübersicht!$O:$Q,3,FALSE),"")</f>
        <v/>
      </c>
    </row>
    <row r="12" spans="1:6" x14ac:dyDescent="0.3">
      <c r="A12" s="61">
        <v>3</v>
      </c>
      <c r="B12" s="84"/>
      <c r="C12" s="84"/>
      <c r="E12" s="133" t="str">
        <f>IFERROR(VLOOKUP(SMALL(Kollektenübersicht!$O$17:$O$116,$A12),Kollektenübersicht!$O:$Q,2,FALSE),"")</f>
        <v/>
      </c>
      <c r="F12" s="134" t="str">
        <f>IFERROR(-VLOOKUP(SMALL(Kollektenübersicht!$O$17:$O$116,$A12),Kollektenübersicht!$O:$Q,3,FALSE),"")</f>
        <v/>
      </c>
    </row>
    <row r="13" spans="1:6" x14ac:dyDescent="0.3">
      <c r="A13" s="61">
        <v>4</v>
      </c>
      <c r="B13" s="84"/>
      <c r="C13" s="84"/>
      <c r="E13" s="133" t="str">
        <f>IFERROR(VLOOKUP(SMALL(Kollektenübersicht!$O$17:$O$116,$A13),Kollektenübersicht!$O:$Q,2,FALSE),"")</f>
        <v/>
      </c>
      <c r="F13" s="134" t="str">
        <f>IFERROR(-VLOOKUP(SMALL(Kollektenübersicht!$O$17:$O$116,$A13),Kollektenübersicht!$O:$Q,3,FALSE),"")</f>
        <v/>
      </c>
    </row>
    <row r="14" spans="1:6" x14ac:dyDescent="0.3">
      <c r="A14" s="61">
        <v>5</v>
      </c>
      <c r="B14" s="84"/>
      <c r="C14" s="84"/>
      <c r="E14" s="133" t="str">
        <f>IFERROR(VLOOKUP(SMALL(Kollektenübersicht!$O$17:$O$116,$A14),Kollektenübersicht!$O:$Q,2,FALSE),"")</f>
        <v/>
      </c>
      <c r="F14" s="134" t="str">
        <f>IFERROR(-VLOOKUP(SMALL(Kollektenübersicht!$O$17:$O$116,$A14),Kollektenübersicht!$O:$Q,3,FALSE),"")</f>
        <v/>
      </c>
    </row>
    <row r="15" spans="1:6" x14ac:dyDescent="0.3">
      <c r="A15" s="61">
        <v>6</v>
      </c>
      <c r="B15" s="84"/>
      <c r="C15" s="84"/>
      <c r="E15" s="133" t="str">
        <f>IFERROR(VLOOKUP(SMALL(Kollektenübersicht!$O$17:$O$116,$A15),Kollektenübersicht!$O:$Q,2,FALSE),"")</f>
        <v/>
      </c>
      <c r="F15" s="134" t="str">
        <f>IFERROR(-VLOOKUP(SMALL(Kollektenübersicht!$O$17:$O$116,$A15),Kollektenübersicht!$O:$Q,3,FALSE),"")</f>
        <v/>
      </c>
    </row>
    <row r="16" spans="1:6" x14ac:dyDescent="0.3">
      <c r="A16" s="61">
        <v>7</v>
      </c>
      <c r="B16" s="84"/>
      <c r="C16" s="84"/>
      <c r="E16" s="133" t="str">
        <f>IFERROR(VLOOKUP(SMALL(Kollektenübersicht!$O$17:$O$116,$A16),Kollektenübersicht!$O:$Q,2,FALSE),"")</f>
        <v/>
      </c>
      <c r="F16" s="134" t="str">
        <f>IFERROR(-VLOOKUP(SMALL(Kollektenübersicht!$O$17:$O$116,$A16),Kollektenübersicht!$O:$Q,3,FALSE),"")</f>
        <v/>
      </c>
    </row>
    <row r="17" spans="1:6" x14ac:dyDescent="0.3">
      <c r="A17" s="61">
        <v>8</v>
      </c>
      <c r="B17" s="84"/>
      <c r="C17" s="84"/>
      <c r="E17" s="133" t="str">
        <f>IFERROR(VLOOKUP(SMALL(Kollektenübersicht!$O$17:$O$116,$A17),Kollektenübersicht!$O:$Q,2,FALSE),"")</f>
        <v/>
      </c>
      <c r="F17" s="134" t="str">
        <f>IFERROR(-VLOOKUP(SMALL(Kollektenübersicht!$O$17:$O$116,$A17),Kollektenübersicht!$O:$Q,3,FALSE),"")</f>
        <v/>
      </c>
    </row>
    <row r="18" spans="1:6" x14ac:dyDescent="0.3">
      <c r="A18" s="61">
        <v>9</v>
      </c>
      <c r="B18" s="84"/>
      <c r="C18" s="84"/>
      <c r="E18" s="133" t="str">
        <f>IFERROR(VLOOKUP(SMALL(Kollektenübersicht!$O$17:$O$116,$A18),Kollektenübersicht!$O:$Q,2,FALSE),"")</f>
        <v/>
      </c>
      <c r="F18" s="134" t="str">
        <f>IFERROR(-VLOOKUP(SMALL(Kollektenübersicht!$O$17:$O$116,$A18),Kollektenübersicht!$O:$Q,3,FALSE),"")</f>
        <v/>
      </c>
    </row>
    <row r="19" spans="1:6" x14ac:dyDescent="0.3">
      <c r="A19" s="61">
        <v>10</v>
      </c>
      <c r="B19" s="84"/>
      <c r="C19" s="84"/>
      <c r="E19" s="133" t="str">
        <f>IFERROR(VLOOKUP(SMALL(Kollektenübersicht!$O$17:$O$116,$A19),Kollektenübersicht!$O:$Q,2,FALSE),"")</f>
        <v/>
      </c>
      <c r="F19" s="134" t="str">
        <f>IFERROR(-VLOOKUP(SMALL(Kollektenübersicht!$O$17:$O$116,$A19),Kollektenübersicht!$O:$Q,3,FALSE),"")</f>
        <v/>
      </c>
    </row>
    <row r="20" spans="1:6" x14ac:dyDescent="0.3">
      <c r="A20" s="61">
        <v>11</v>
      </c>
      <c r="B20" s="84"/>
      <c r="C20" s="84"/>
      <c r="E20" s="133" t="str">
        <f>IFERROR(VLOOKUP(SMALL(Kollektenübersicht!$O$17:$O$116,$A20),Kollektenübersicht!$O:$Q,2,FALSE),"")</f>
        <v/>
      </c>
      <c r="F20" s="134" t="str">
        <f>IFERROR(-VLOOKUP(SMALL(Kollektenübersicht!$O$17:$O$116,$A20),Kollektenübersicht!$O:$Q,3,FALSE),"")</f>
        <v/>
      </c>
    </row>
    <row r="21" spans="1:6" x14ac:dyDescent="0.3">
      <c r="A21" s="61">
        <v>12</v>
      </c>
      <c r="B21" s="84"/>
      <c r="C21" s="84"/>
      <c r="E21" s="133" t="str">
        <f>IFERROR(VLOOKUP(SMALL(Kollektenübersicht!$O$17:$O$116,$A21),Kollektenübersicht!$O:$Q,2,FALSE),"")</f>
        <v/>
      </c>
      <c r="F21" s="134" t="str">
        <f>IFERROR(-VLOOKUP(SMALL(Kollektenübersicht!$O$17:$O$116,$A21),Kollektenübersicht!$O:$Q,3,FALSE),"")</f>
        <v/>
      </c>
    </row>
    <row r="22" spans="1:6" x14ac:dyDescent="0.3">
      <c r="A22" s="61">
        <v>13</v>
      </c>
      <c r="B22" s="84"/>
      <c r="C22" s="84"/>
      <c r="E22" s="133" t="str">
        <f>IFERROR(VLOOKUP(SMALL(Kollektenübersicht!$O$17:$O$116,$A22),Kollektenübersicht!$O:$Q,2,FALSE),"")</f>
        <v/>
      </c>
      <c r="F22" s="134" t="str">
        <f>IFERROR(-VLOOKUP(SMALL(Kollektenübersicht!$O$17:$O$116,$A22),Kollektenübersicht!$O:$Q,3,FALSE),"")</f>
        <v/>
      </c>
    </row>
    <row r="23" spans="1:6" x14ac:dyDescent="0.3">
      <c r="A23" s="61">
        <v>14</v>
      </c>
      <c r="B23" s="84"/>
      <c r="C23" s="84"/>
      <c r="E23" s="133" t="str">
        <f>IFERROR(VLOOKUP(SMALL(Kollektenübersicht!$O$17:$O$116,$A23),Kollektenübersicht!$O:$Q,2,FALSE),"")</f>
        <v/>
      </c>
      <c r="F23" s="134" t="str">
        <f>IFERROR(-VLOOKUP(SMALL(Kollektenübersicht!$O$17:$O$116,$A23),Kollektenübersicht!$O:$Q,3,FALSE),"")</f>
        <v/>
      </c>
    </row>
    <row r="24" spans="1:6" x14ac:dyDescent="0.3">
      <c r="A24" s="61">
        <v>15</v>
      </c>
      <c r="B24" s="84"/>
      <c r="C24" s="84"/>
      <c r="E24" s="133" t="str">
        <f>IFERROR(VLOOKUP(SMALL(Kollektenübersicht!$O$17:$O$116,$A24),Kollektenübersicht!$O:$Q,2,FALSE),"")</f>
        <v/>
      </c>
      <c r="F24" s="134" t="str">
        <f>IFERROR(-VLOOKUP(SMALL(Kollektenübersicht!$O$17:$O$116,$A24),Kollektenübersicht!$O:$Q,3,FALSE),"")</f>
        <v/>
      </c>
    </row>
    <row r="25" spans="1:6" x14ac:dyDescent="0.3">
      <c r="A25" s="61">
        <v>16</v>
      </c>
      <c r="B25" s="84"/>
      <c r="C25" s="84"/>
      <c r="E25" s="133" t="str">
        <f>IFERROR(VLOOKUP(SMALL(Kollektenübersicht!$O$17:$O$116,$A25),Kollektenübersicht!$O:$Q,2,FALSE),"")</f>
        <v/>
      </c>
      <c r="F25" s="134" t="str">
        <f>IFERROR(-VLOOKUP(SMALL(Kollektenübersicht!$O$17:$O$116,$A25),Kollektenübersicht!$O:$Q,3,FALSE),"")</f>
        <v/>
      </c>
    </row>
    <row r="26" spans="1:6" x14ac:dyDescent="0.3">
      <c r="A26" s="61">
        <v>17</v>
      </c>
      <c r="B26" s="84"/>
      <c r="C26" s="84"/>
      <c r="E26" s="135"/>
      <c r="F26" s="134" t="str">
        <f>IFERROR(-VLOOKUP(SMALL(Kollektenübersicht!$O$17:$O$116,$A26),Kollektenübersicht!$O:$Q,3,FALSE),"")</f>
        <v/>
      </c>
    </row>
    <row r="27" spans="1:6" x14ac:dyDescent="0.3">
      <c r="A27" s="61">
        <v>18</v>
      </c>
      <c r="B27" s="84"/>
      <c r="C27" s="84"/>
      <c r="E27" s="135"/>
      <c r="F27" s="134" t="str">
        <f>IFERROR(-VLOOKUP(SMALL(Kollektenübersicht!$O$17:$O$116,$A27),Kollektenübersicht!$O:$Q,3,FALSE),"")</f>
        <v/>
      </c>
    </row>
    <row r="28" spans="1:6" x14ac:dyDescent="0.3">
      <c r="A28" s="61">
        <v>19</v>
      </c>
      <c r="B28" s="84"/>
      <c r="C28" s="84"/>
      <c r="E28" s="135"/>
      <c r="F28" s="134" t="str">
        <f>IFERROR(-VLOOKUP(SMALL(Kollektenübersicht!$O$17:$O$116,$A28),Kollektenübersicht!$O:$Q,3,FALSE),"")</f>
        <v/>
      </c>
    </row>
    <row r="29" spans="1:6" x14ac:dyDescent="0.3">
      <c r="A29" s="61">
        <v>20</v>
      </c>
      <c r="B29" s="84"/>
      <c r="C29" s="84"/>
      <c r="E29" s="135"/>
      <c r="F29" s="134" t="str">
        <f>IFERROR(-VLOOKUP(SMALL(Kollektenübersicht!$O$17:$O$116,$A29),Kollektenübersicht!$O:$Q,3,FALSE),"")</f>
        <v/>
      </c>
    </row>
    <row r="30" spans="1:6" x14ac:dyDescent="0.3">
      <c r="A30" s="61">
        <v>21</v>
      </c>
      <c r="B30" s="84"/>
      <c r="C30" s="84"/>
      <c r="E30" s="135"/>
      <c r="F30" s="134" t="str">
        <f>IFERROR(-VLOOKUP(SMALL(Kollektenübersicht!$O$17:$O$116,$A30),Kollektenübersicht!$O:$Q,3,FALSE),"")</f>
        <v/>
      </c>
    </row>
    <row r="31" spans="1:6" x14ac:dyDescent="0.3">
      <c r="A31" s="61">
        <v>22</v>
      </c>
      <c r="B31" s="84"/>
      <c r="C31" s="84"/>
      <c r="E31" s="135"/>
      <c r="F31" s="134" t="str">
        <f>IFERROR(-VLOOKUP(SMALL(Kollektenübersicht!$O$17:$O$116,$A31),Kollektenübersicht!$O:$Q,3,FALSE),"")</f>
        <v/>
      </c>
    </row>
    <row r="32" spans="1:6" x14ac:dyDescent="0.3">
      <c r="A32" s="61">
        <v>23</v>
      </c>
      <c r="B32" s="84"/>
      <c r="C32" s="84"/>
      <c r="E32" s="135"/>
      <c r="F32" s="134" t="str">
        <f>IFERROR(-VLOOKUP(SMALL(Kollektenübersicht!$O$17:$O$116,$A32),Kollektenübersicht!$O:$Q,3,FALSE),"")</f>
        <v/>
      </c>
    </row>
    <row r="33" spans="1:6" x14ac:dyDescent="0.3">
      <c r="A33" s="61">
        <v>24</v>
      </c>
      <c r="B33" s="84"/>
      <c r="C33" s="84"/>
      <c r="E33" s="135"/>
      <c r="F33" s="134" t="str">
        <f>IFERROR(-VLOOKUP(SMALL(Kollektenübersicht!$O$17:$O$116,$A33),Kollektenübersicht!$O:$Q,3,FALSE),"")</f>
        <v/>
      </c>
    </row>
    <row r="34" spans="1:6" x14ac:dyDescent="0.3">
      <c r="A34" s="61">
        <v>25</v>
      </c>
      <c r="B34" s="84"/>
      <c r="C34" s="84"/>
      <c r="E34" s="135"/>
      <c r="F34" s="134" t="str">
        <f>IFERROR(-VLOOKUP(SMALL(Kollektenübersicht!$O$17:$O$116,$A34),Kollektenübersicht!$O:$Q,3,FALSE),"")</f>
        <v/>
      </c>
    </row>
    <row r="35" spans="1:6" x14ac:dyDescent="0.3">
      <c r="A35" s="61">
        <v>26</v>
      </c>
      <c r="B35" s="84"/>
      <c r="C35" s="84"/>
      <c r="E35" s="135"/>
      <c r="F35" s="134" t="str">
        <f>IFERROR(-VLOOKUP(SMALL(Kollektenübersicht!$O$17:$O$116,$A35),Kollektenübersicht!$O:$Q,3,FALSE),"")</f>
        <v/>
      </c>
    </row>
    <row r="36" spans="1:6" x14ac:dyDescent="0.3">
      <c r="A36" s="61">
        <v>27</v>
      </c>
      <c r="B36" s="84"/>
      <c r="C36" s="84"/>
      <c r="E36" s="135"/>
      <c r="F36" s="134" t="str">
        <f>IFERROR(-VLOOKUP(SMALL(Kollektenübersicht!$O$17:$O$116,$A36),Kollektenübersicht!$O:$Q,3,FALSE),"")</f>
        <v/>
      </c>
    </row>
    <row r="37" spans="1:6" x14ac:dyDescent="0.3">
      <c r="A37" s="61">
        <v>28</v>
      </c>
      <c r="B37" s="84"/>
      <c r="C37" s="84"/>
      <c r="E37" s="135"/>
      <c r="F37" s="134" t="str">
        <f>IFERROR(-VLOOKUP(SMALL(Kollektenübersicht!$O$17:$O$116,$A37),Kollektenübersicht!$O:$Q,3,FALSE),"")</f>
        <v/>
      </c>
    </row>
    <row r="38" spans="1:6" x14ac:dyDescent="0.3">
      <c r="A38" s="61">
        <v>29</v>
      </c>
      <c r="B38" s="84"/>
      <c r="C38" s="84"/>
      <c r="E38" s="135"/>
      <c r="F38" s="134" t="str">
        <f>IFERROR(-VLOOKUP(SMALL(Kollektenübersicht!$O$17:$O$116,$A38),Kollektenübersicht!$O:$Q,3,FALSE),"")</f>
        <v/>
      </c>
    </row>
    <row r="39" spans="1:6" x14ac:dyDescent="0.3">
      <c r="A39" s="61">
        <v>30</v>
      </c>
      <c r="B39" s="84"/>
      <c r="C39" s="84"/>
      <c r="E39" s="135"/>
      <c r="F39" s="134" t="str">
        <f>IFERROR(-VLOOKUP(SMALL(Kollektenübersicht!$O$17:$O$116,$A39),Kollektenübersicht!$O:$Q,3,FALSE),"")</f>
        <v/>
      </c>
    </row>
    <row r="40" spans="1:6" x14ac:dyDescent="0.3">
      <c r="A40" s="61">
        <v>31</v>
      </c>
      <c r="B40" s="84"/>
      <c r="C40" s="84"/>
      <c r="E40" s="135"/>
      <c r="F40" s="134" t="str">
        <f>IFERROR(-VLOOKUP(SMALL(Kollektenübersicht!$O$17:$O$116,$A40),Kollektenübersicht!$O:$Q,3,FALSE),"")</f>
        <v/>
      </c>
    </row>
    <row r="41" spans="1:6" x14ac:dyDescent="0.3">
      <c r="A41" s="61">
        <v>32</v>
      </c>
      <c r="B41" s="84"/>
      <c r="C41" s="84"/>
      <c r="E41" s="135"/>
      <c r="F41" s="134" t="str">
        <f>IFERROR(-VLOOKUP(SMALL(Kollektenübersicht!$O$17:$O$116,$A41),Kollektenübersicht!$O:$Q,3,FALSE),"")</f>
        <v/>
      </c>
    </row>
    <row r="42" spans="1:6" x14ac:dyDescent="0.3">
      <c r="A42" s="61">
        <v>33</v>
      </c>
      <c r="B42" s="84"/>
      <c r="C42" s="84"/>
      <c r="E42" s="135"/>
      <c r="F42" s="134" t="str">
        <f>IFERROR(-VLOOKUP(SMALL(Kollektenübersicht!$O$17:$O$116,$A42),Kollektenübersicht!$O:$Q,3,FALSE),"")</f>
        <v/>
      </c>
    </row>
    <row r="43" spans="1:6" x14ac:dyDescent="0.3">
      <c r="A43" s="61">
        <v>34</v>
      </c>
      <c r="B43" s="84"/>
      <c r="C43" s="84"/>
      <c r="E43" s="135"/>
      <c r="F43" s="134" t="str">
        <f>IFERROR(-VLOOKUP(SMALL(Kollektenübersicht!$O$17:$O$116,$A43),Kollektenübersicht!$O:$Q,3,FALSE),"")</f>
        <v/>
      </c>
    </row>
    <row r="44" spans="1:6" x14ac:dyDescent="0.3">
      <c r="A44" s="61">
        <v>35</v>
      </c>
      <c r="B44" s="84"/>
      <c r="C44" s="84"/>
      <c r="E44" s="135"/>
      <c r="F44" s="134" t="str">
        <f>IFERROR(-VLOOKUP(SMALL(Kollektenübersicht!$O$17:$O$116,$A44),Kollektenübersicht!$O:$Q,3,FALSE),"")</f>
        <v/>
      </c>
    </row>
    <row r="45" spans="1:6" x14ac:dyDescent="0.3">
      <c r="A45" s="61">
        <v>36</v>
      </c>
      <c r="B45" s="84"/>
      <c r="C45" s="84"/>
      <c r="E45" s="135"/>
      <c r="F45" s="134" t="str">
        <f>IFERROR(-VLOOKUP(SMALL(Kollektenübersicht!$O$17:$O$116,$A45),Kollektenübersicht!$O:$Q,3,FALSE),"")</f>
        <v/>
      </c>
    </row>
    <row r="46" spans="1:6" x14ac:dyDescent="0.3">
      <c r="A46" s="61">
        <v>37</v>
      </c>
      <c r="B46" s="84"/>
      <c r="C46" s="84"/>
      <c r="E46" s="135"/>
      <c r="F46" s="134" t="str">
        <f>IFERROR(-VLOOKUP(SMALL(Kollektenübersicht!$O$17:$O$116,$A46),Kollektenübersicht!$O:$Q,3,FALSE),"")</f>
        <v/>
      </c>
    </row>
    <row r="47" spans="1:6" x14ac:dyDescent="0.3">
      <c r="A47" s="61">
        <v>38</v>
      </c>
      <c r="B47" s="84"/>
      <c r="C47" s="84"/>
      <c r="E47" s="135"/>
      <c r="F47" s="134" t="str">
        <f>IFERROR(-VLOOKUP(SMALL(Kollektenübersicht!$O$17:$O$116,$A47),Kollektenübersicht!$O:$Q,3,FALSE),"")</f>
        <v/>
      </c>
    </row>
    <row r="48" spans="1:6" x14ac:dyDescent="0.3">
      <c r="A48" s="61">
        <v>39</v>
      </c>
      <c r="B48" s="84"/>
      <c r="C48" s="84"/>
      <c r="E48" s="135"/>
      <c r="F48" s="134" t="str">
        <f>IFERROR(-VLOOKUP(SMALL(Kollektenübersicht!$O$17:$O$116,$A48),Kollektenübersicht!$O:$Q,3,FALSE),"")</f>
        <v/>
      </c>
    </row>
    <row r="49" spans="1:6" x14ac:dyDescent="0.3">
      <c r="A49" s="61">
        <v>40</v>
      </c>
      <c r="B49" s="84"/>
      <c r="C49" s="84"/>
      <c r="E49" s="135"/>
      <c r="F49" s="134" t="str">
        <f>IFERROR(-VLOOKUP(SMALL(Kollektenübersicht!$O$17:$O$116,$A49),Kollektenübersicht!$O:$Q,3,FALSE),"")</f>
        <v/>
      </c>
    </row>
    <row r="50" spans="1:6" x14ac:dyDescent="0.3">
      <c r="A50" s="61">
        <v>41</v>
      </c>
      <c r="B50" s="84"/>
      <c r="C50" s="84"/>
      <c r="E50" s="135"/>
      <c r="F50" s="134" t="str">
        <f>IFERROR(-VLOOKUP(SMALL(Kollektenübersicht!$O$17:$O$116,$A50),Kollektenübersicht!$O:$Q,3,FALSE),"")</f>
        <v/>
      </c>
    </row>
    <row r="51" spans="1:6" x14ac:dyDescent="0.3">
      <c r="A51" s="61">
        <v>42</v>
      </c>
      <c r="B51" s="84"/>
      <c r="C51" s="84"/>
      <c r="E51" s="135"/>
      <c r="F51" s="134" t="str">
        <f>IFERROR(-VLOOKUP(SMALL(Kollektenübersicht!$O$17:$O$116,$A51),Kollektenübersicht!$O:$Q,3,FALSE),"")</f>
        <v/>
      </c>
    </row>
    <row r="52" spans="1:6" x14ac:dyDescent="0.3">
      <c r="A52" s="61">
        <v>43</v>
      </c>
      <c r="B52" s="84"/>
      <c r="C52" s="84"/>
      <c r="E52" s="135"/>
      <c r="F52" s="134" t="str">
        <f>IFERROR(-VLOOKUP(SMALL(Kollektenübersicht!$O$17:$O$116,$A52),Kollektenübersicht!$O:$Q,3,FALSE),"")</f>
        <v/>
      </c>
    </row>
    <row r="53" spans="1:6" x14ac:dyDescent="0.3">
      <c r="A53" s="61">
        <v>44</v>
      </c>
      <c r="B53" s="84"/>
      <c r="C53" s="84"/>
      <c r="E53" s="135"/>
      <c r="F53" s="134" t="str">
        <f>IFERROR(-VLOOKUP(SMALL(Kollektenübersicht!$O$17:$O$116,$A53),Kollektenübersicht!$O:$Q,3,FALSE),"")</f>
        <v/>
      </c>
    </row>
    <row r="54" spans="1:6" x14ac:dyDescent="0.3">
      <c r="A54" s="61">
        <v>45</v>
      </c>
      <c r="B54" s="84"/>
      <c r="C54" s="84"/>
      <c r="E54" s="135"/>
      <c r="F54" s="134" t="str">
        <f>IFERROR(-VLOOKUP(SMALL(Kollektenübersicht!$O$17:$O$116,$A54),Kollektenübersicht!$O:$Q,3,FALSE),"")</f>
        <v/>
      </c>
    </row>
    <row r="55" spans="1:6" x14ac:dyDescent="0.3">
      <c r="A55" s="61">
        <v>46</v>
      </c>
      <c r="B55" s="84"/>
      <c r="C55" s="84"/>
      <c r="E55" s="135"/>
      <c r="F55" s="134" t="str">
        <f>IFERROR(-VLOOKUP(SMALL(Kollektenübersicht!$O$17:$O$116,$A55),Kollektenübersicht!$O:$Q,3,FALSE),"")</f>
        <v/>
      </c>
    </row>
    <row r="56" spans="1:6" x14ac:dyDescent="0.3">
      <c r="A56" s="61">
        <v>47</v>
      </c>
      <c r="B56" s="84"/>
      <c r="C56" s="84"/>
      <c r="E56" s="135"/>
      <c r="F56" s="134" t="str">
        <f>IFERROR(-VLOOKUP(SMALL(Kollektenübersicht!$O$17:$O$116,$A56),Kollektenübersicht!$O:$Q,3,FALSE),"")</f>
        <v/>
      </c>
    </row>
    <row r="57" spans="1:6" x14ac:dyDescent="0.3">
      <c r="A57" s="61">
        <v>48</v>
      </c>
      <c r="B57" s="84"/>
      <c r="C57" s="84"/>
      <c r="E57" s="135"/>
      <c r="F57" s="134" t="str">
        <f>IFERROR(-VLOOKUP(SMALL(Kollektenübersicht!$O$17:$O$116,$A57),Kollektenübersicht!$O:$Q,3,FALSE),"")</f>
        <v/>
      </c>
    </row>
    <row r="58" spans="1:6" x14ac:dyDescent="0.3">
      <c r="A58" s="61">
        <v>49</v>
      </c>
      <c r="B58" s="84"/>
      <c r="C58" s="84"/>
      <c r="E58" s="135"/>
      <c r="F58" s="134" t="str">
        <f>IFERROR(-VLOOKUP(SMALL(Kollektenübersicht!$O$17:$O$116,$A58),Kollektenübersicht!$O:$Q,3,FALSE),"")</f>
        <v/>
      </c>
    </row>
    <row r="59" spans="1:6" x14ac:dyDescent="0.3">
      <c r="A59" s="61">
        <v>50</v>
      </c>
      <c r="B59" s="84"/>
      <c r="C59" s="84"/>
      <c r="E59" s="135"/>
      <c r="F59" s="134" t="str">
        <f>IFERROR(-VLOOKUP(SMALL(Kollektenübersicht!$O$17:$O$116,$A59),Kollektenübersicht!$O:$Q,3,FALSE),"")</f>
        <v/>
      </c>
    </row>
    <row r="60" spans="1:6" x14ac:dyDescent="0.3">
      <c r="A60" s="61">
        <v>51</v>
      </c>
      <c r="B60" s="84"/>
      <c r="C60" s="84"/>
      <c r="E60" s="135"/>
      <c r="F60" s="134" t="str">
        <f>IFERROR(-VLOOKUP(SMALL(Kollektenübersicht!$O$17:$O$116,$A60),Kollektenübersicht!$O:$Q,3,FALSE),"")</f>
        <v/>
      </c>
    </row>
    <row r="61" spans="1:6" x14ac:dyDescent="0.3">
      <c r="A61" s="61">
        <v>52</v>
      </c>
      <c r="B61" s="84"/>
      <c r="C61" s="84"/>
      <c r="E61" s="135"/>
      <c r="F61" s="134" t="str">
        <f>IFERROR(-VLOOKUP(SMALL(Kollektenübersicht!$O$17:$O$116,$A61),Kollektenübersicht!$O:$Q,3,FALSE),"")</f>
        <v/>
      </c>
    </row>
    <row r="62" spans="1:6" x14ac:dyDescent="0.3">
      <c r="A62" s="61">
        <v>53</v>
      </c>
      <c r="B62" s="84"/>
      <c r="C62" s="84"/>
      <c r="E62" s="135"/>
      <c r="F62" s="134" t="str">
        <f>IFERROR(-VLOOKUP(SMALL(Kollektenübersicht!$O$17:$O$116,$A62),Kollektenübersicht!$O:$Q,3,FALSE),"")</f>
        <v/>
      </c>
    </row>
    <row r="63" spans="1:6" x14ac:dyDescent="0.3">
      <c r="A63" s="61">
        <v>54</v>
      </c>
      <c r="B63" s="84"/>
      <c r="C63" s="84"/>
      <c r="E63" s="135"/>
      <c r="F63" s="134" t="str">
        <f>IFERROR(-VLOOKUP(SMALL(Kollektenübersicht!$O$17:$O$116,$A63),Kollektenübersicht!$O:$Q,3,FALSE),"")</f>
        <v/>
      </c>
    </row>
    <row r="64" spans="1:6" x14ac:dyDescent="0.3">
      <c r="A64" s="61">
        <v>55</v>
      </c>
      <c r="B64" s="84"/>
      <c r="C64" s="84"/>
      <c r="E64" s="135"/>
      <c r="F64" s="134" t="str">
        <f>IFERROR(-VLOOKUP(SMALL(Kollektenübersicht!$O$17:$O$116,$A64),Kollektenübersicht!$O:$Q,3,FALSE),"")</f>
        <v/>
      </c>
    </row>
    <row r="65" spans="1:6" x14ac:dyDescent="0.3">
      <c r="A65" s="61">
        <v>56</v>
      </c>
      <c r="B65" s="84"/>
      <c r="C65" s="84"/>
      <c r="E65" s="135"/>
      <c r="F65" s="134" t="str">
        <f>IFERROR(-VLOOKUP(SMALL(Kollektenübersicht!$O$17:$O$116,$A65),Kollektenübersicht!$O:$Q,3,FALSE),"")</f>
        <v/>
      </c>
    </row>
    <row r="66" spans="1:6" x14ac:dyDescent="0.3">
      <c r="A66" s="61">
        <v>57</v>
      </c>
      <c r="B66" s="84"/>
      <c r="C66" s="84"/>
      <c r="E66" s="135"/>
      <c r="F66" s="134" t="str">
        <f>IFERROR(-VLOOKUP(SMALL(Kollektenübersicht!$O$17:$O$116,$A66),Kollektenübersicht!$O:$Q,3,FALSE),"")</f>
        <v/>
      </c>
    </row>
    <row r="67" spans="1:6" x14ac:dyDescent="0.3">
      <c r="A67" s="61">
        <v>58</v>
      </c>
      <c r="B67" s="84"/>
      <c r="C67" s="84"/>
      <c r="E67" s="135"/>
      <c r="F67" s="134" t="str">
        <f>IFERROR(-VLOOKUP(SMALL(Kollektenübersicht!$O$17:$O$116,$A67),Kollektenübersicht!$O:$Q,3,FALSE),"")</f>
        <v/>
      </c>
    </row>
    <row r="68" spans="1:6" x14ac:dyDescent="0.3">
      <c r="A68" s="61">
        <v>59</v>
      </c>
      <c r="B68" s="84"/>
      <c r="C68" s="84"/>
      <c r="E68" s="135"/>
      <c r="F68" s="134" t="str">
        <f>IFERROR(-VLOOKUP(SMALL(Kollektenübersicht!$O$17:$O$116,$A68),Kollektenübersicht!$O:$Q,3,FALSE),"")</f>
        <v/>
      </c>
    </row>
    <row r="69" spans="1:6" x14ac:dyDescent="0.3">
      <c r="A69" s="61">
        <v>60</v>
      </c>
      <c r="B69" s="84"/>
      <c r="C69" s="84"/>
      <c r="E69" s="135"/>
      <c r="F69" s="134" t="str">
        <f>IFERROR(-VLOOKUP(SMALL(Kollektenübersicht!$O$17:$O$116,$A69),Kollektenübersicht!$O:$Q,3,FALSE),"")</f>
        <v/>
      </c>
    </row>
    <row r="70" spans="1:6" x14ac:dyDescent="0.3">
      <c r="A70" s="61">
        <v>61</v>
      </c>
      <c r="B70" s="84"/>
      <c r="C70" s="84"/>
      <c r="E70" s="135"/>
      <c r="F70" s="134" t="str">
        <f>IFERROR(-VLOOKUP(SMALL(Kollektenübersicht!$O$17:$O$116,$A70),Kollektenübersicht!$O:$Q,3,FALSE),"")</f>
        <v/>
      </c>
    </row>
    <row r="71" spans="1:6" x14ac:dyDescent="0.3">
      <c r="A71" s="61">
        <v>62</v>
      </c>
      <c r="B71" s="84"/>
      <c r="C71" s="84"/>
      <c r="E71" s="135"/>
      <c r="F71" s="134" t="str">
        <f>IFERROR(-VLOOKUP(SMALL(Kollektenübersicht!$O$17:$O$116,$A71),Kollektenübersicht!$O:$Q,3,FALSE),"")</f>
        <v/>
      </c>
    </row>
    <row r="72" spans="1:6" x14ac:dyDescent="0.3">
      <c r="A72" s="61">
        <v>63</v>
      </c>
      <c r="B72" s="84"/>
      <c r="C72" s="84"/>
      <c r="E72" s="135"/>
      <c r="F72" s="134" t="str">
        <f>IFERROR(-VLOOKUP(SMALL(Kollektenübersicht!$O$17:$O$116,$A72),Kollektenübersicht!$O:$Q,3,FALSE),"")</f>
        <v/>
      </c>
    </row>
    <row r="73" spans="1:6" x14ac:dyDescent="0.3">
      <c r="A73" s="61">
        <v>64</v>
      </c>
      <c r="B73" s="84"/>
      <c r="C73" s="84"/>
      <c r="E73" s="135"/>
      <c r="F73" s="134" t="str">
        <f>IFERROR(-VLOOKUP(SMALL(Kollektenübersicht!$O$17:$O$116,$A73),Kollektenübersicht!$O:$Q,3,FALSE),"")</f>
        <v/>
      </c>
    </row>
    <row r="74" spans="1:6" x14ac:dyDescent="0.3">
      <c r="A74" s="61">
        <v>65</v>
      </c>
      <c r="B74" s="84"/>
      <c r="C74" s="84"/>
      <c r="E74" s="135"/>
      <c r="F74" s="134" t="str">
        <f>IFERROR(-VLOOKUP(SMALL(Kollektenübersicht!$O$17:$O$116,$A74),Kollektenübersicht!$O:$Q,3,FALSE),"")</f>
        <v/>
      </c>
    </row>
    <row r="75" spans="1:6" x14ac:dyDescent="0.3">
      <c r="A75" s="61">
        <v>66</v>
      </c>
      <c r="B75" s="84"/>
      <c r="C75" s="84"/>
      <c r="E75" s="135"/>
      <c r="F75" s="134" t="str">
        <f>IFERROR(-VLOOKUP(SMALL(Kollektenübersicht!$O$17:$O$116,$A75),Kollektenübersicht!$O:$Q,3,FALSE),"")</f>
        <v/>
      </c>
    </row>
    <row r="76" spans="1:6" x14ac:dyDescent="0.3">
      <c r="A76" s="61">
        <v>67</v>
      </c>
      <c r="B76" s="84"/>
      <c r="C76" s="84"/>
      <c r="E76" s="135"/>
      <c r="F76" s="134" t="str">
        <f>IFERROR(-VLOOKUP(SMALL(Kollektenübersicht!$O$17:$O$116,$A76),Kollektenübersicht!$O:$Q,3,FALSE),"")</f>
        <v/>
      </c>
    </row>
    <row r="77" spans="1:6" x14ac:dyDescent="0.3">
      <c r="A77" s="61">
        <v>68</v>
      </c>
      <c r="B77" s="84"/>
      <c r="C77" s="84"/>
      <c r="E77" s="135"/>
      <c r="F77" s="134" t="str">
        <f>IFERROR(-VLOOKUP(SMALL(Kollektenübersicht!$O$17:$O$116,$A77),Kollektenübersicht!$O:$Q,3,FALSE),"")</f>
        <v/>
      </c>
    </row>
    <row r="78" spans="1:6" x14ac:dyDescent="0.3">
      <c r="A78" s="61">
        <v>69</v>
      </c>
      <c r="B78" s="84"/>
      <c r="C78" s="84"/>
      <c r="E78" s="135"/>
      <c r="F78" s="134" t="str">
        <f>IFERROR(-VLOOKUP(SMALL(Kollektenübersicht!$O$17:$O$116,$A78),Kollektenübersicht!$O:$Q,3,FALSE),"")</f>
        <v/>
      </c>
    </row>
    <row r="79" spans="1:6" x14ac:dyDescent="0.3">
      <c r="A79" s="61">
        <v>70</v>
      </c>
      <c r="B79" s="84"/>
      <c r="C79" s="84"/>
      <c r="E79" s="135"/>
      <c r="F79" s="134" t="str">
        <f>IFERROR(-VLOOKUP(SMALL(Kollektenübersicht!$O$17:$O$116,$A79),Kollektenübersicht!$O:$Q,3,FALSE),"")</f>
        <v/>
      </c>
    </row>
    <row r="80" spans="1:6" x14ac:dyDescent="0.3">
      <c r="A80" s="61">
        <v>71</v>
      </c>
      <c r="B80" s="84"/>
      <c r="C80" s="84"/>
      <c r="E80" s="135"/>
      <c r="F80" s="134" t="str">
        <f>IFERROR(-VLOOKUP(SMALL(Kollektenübersicht!$O$17:$O$116,$A80),Kollektenübersicht!$O:$Q,3,FALSE),"")</f>
        <v/>
      </c>
    </row>
    <row r="81" spans="1:6" x14ac:dyDescent="0.3">
      <c r="A81" s="61">
        <v>72</v>
      </c>
      <c r="B81" s="84"/>
      <c r="C81" s="84"/>
      <c r="E81" s="135"/>
      <c r="F81" s="134" t="str">
        <f>IFERROR(-VLOOKUP(SMALL(Kollektenübersicht!$O$17:$O$116,$A81),Kollektenübersicht!$O:$Q,3,FALSE),"")</f>
        <v/>
      </c>
    </row>
    <row r="82" spans="1:6" x14ac:dyDescent="0.3">
      <c r="A82" s="61">
        <v>73</v>
      </c>
      <c r="B82" s="84"/>
      <c r="C82" s="84"/>
      <c r="E82" s="135"/>
      <c r="F82" s="134" t="str">
        <f>IFERROR(-VLOOKUP(SMALL(Kollektenübersicht!$O$17:$O$116,$A82),Kollektenübersicht!$O:$Q,3,FALSE),"")</f>
        <v/>
      </c>
    </row>
    <row r="83" spans="1:6" x14ac:dyDescent="0.3">
      <c r="A83" s="61">
        <v>74</v>
      </c>
      <c r="B83" s="84"/>
      <c r="C83" s="84"/>
      <c r="E83" s="135"/>
      <c r="F83" s="134" t="str">
        <f>IFERROR(-VLOOKUP(SMALL(Kollektenübersicht!$O$17:$O$116,$A83),Kollektenübersicht!$O:$Q,3,FALSE),"")</f>
        <v/>
      </c>
    </row>
    <row r="84" spans="1:6" x14ac:dyDescent="0.3">
      <c r="A84" s="61">
        <v>75</v>
      </c>
      <c r="B84" s="84"/>
      <c r="C84" s="84"/>
      <c r="E84" s="135"/>
      <c r="F84" s="134" t="str">
        <f>IFERROR(-VLOOKUP(SMALL(Kollektenübersicht!$O$17:$O$116,$A84),Kollektenübersicht!$O:$Q,3,FALSE),"")</f>
        <v/>
      </c>
    </row>
    <row r="85" spans="1:6" x14ac:dyDescent="0.3">
      <c r="A85" s="61">
        <v>76</v>
      </c>
      <c r="B85" s="84"/>
      <c r="C85" s="84"/>
      <c r="E85" s="135"/>
      <c r="F85" s="134" t="str">
        <f>IFERROR(-VLOOKUP(SMALL(Kollektenübersicht!$O$17:$O$116,$A85),Kollektenübersicht!$O:$Q,3,FALSE),"")</f>
        <v/>
      </c>
    </row>
    <row r="86" spans="1:6" x14ac:dyDescent="0.3">
      <c r="A86" s="61">
        <v>77</v>
      </c>
      <c r="B86" s="84"/>
      <c r="C86" s="84"/>
      <c r="E86" s="135"/>
      <c r="F86" s="134" t="str">
        <f>IFERROR(-VLOOKUP(SMALL(Kollektenübersicht!$O$17:$O$116,$A86),Kollektenübersicht!$O:$Q,3,FALSE),"")</f>
        <v/>
      </c>
    </row>
    <row r="87" spans="1:6" x14ac:dyDescent="0.3">
      <c r="A87" s="61">
        <v>78</v>
      </c>
      <c r="B87" s="84"/>
      <c r="C87" s="84"/>
      <c r="E87" s="135"/>
      <c r="F87" s="134" t="str">
        <f>IFERROR(-VLOOKUP(SMALL(Kollektenübersicht!$O$17:$O$116,$A87),Kollektenübersicht!$O:$Q,3,FALSE),"")</f>
        <v/>
      </c>
    </row>
    <row r="88" spans="1:6" x14ac:dyDescent="0.3">
      <c r="A88" s="61">
        <v>79</v>
      </c>
      <c r="B88" s="84"/>
      <c r="C88" s="84"/>
      <c r="E88" s="135"/>
      <c r="F88" s="134" t="str">
        <f>IFERROR(-VLOOKUP(SMALL(Kollektenübersicht!$O$17:$O$116,$A88),Kollektenübersicht!$O:$Q,3,FALSE),"")</f>
        <v/>
      </c>
    </row>
    <row r="89" spans="1:6" x14ac:dyDescent="0.3">
      <c r="A89" s="61">
        <v>80</v>
      </c>
      <c r="B89" s="84"/>
      <c r="C89" s="84"/>
      <c r="E89" s="135"/>
      <c r="F89" s="134" t="str">
        <f>IFERROR(-VLOOKUP(SMALL(Kollektenübersicht!$O$17:$O$116,$A89),Kollektenübersicht!$O:$Q,3,FALSE),"")</f>
        <v/>
      </c>
    </row>
    <row r="90" spans="1:6" x14ac:dyDescent="0.3">
      <c r="A90" s="61">
        <v>81</v>
      </c>
      <c r="B90" s="84"/>
      <c r="C90" s="84"/>
      <c r="E90" s="135"/>
      <c r="F90" s="134" t="str">
        <f>IFERROR(-VLOOKUP(SMALL(Kollektenübersicht!$O$17:$O$116,$A90),Kollektenübersicht!$O:$Q,3,FALSE),"")</f>
        <v/>
      </c>
    </row>
    <row r="91" spans="1:6" x14ac:dyDescent="0.3">
      <c r="A91" s="61">
        <v>82</v>
      </c>
      <c r="B91" s="84"/>
      <c r="C91" s="84"/>
      <c r="E91" s="135"/>
      <c r="F91" s="134" t="str">
        <f>IFERROR(-VLOOKUP(SMALL(Kollektenübersicht!$O$17:$O$116,$A91),Kollektenübersicht!$O:$Q,3,FALSE),"")</f>
        <v/>
      </c>
    </row>
    <row r="92" spans="1:6" x14ac:dyDescent="0.3">
      <c r="A92" s="61">
        <v>83</v>
      </c>
      <c r="B92" s="84"/>
      <c r="C92" s="84"/>
      <c r="E92" s="135"/>
      <c r="F92" s="134" t="str">
        <f>IFERROR(-VLOOKUP(SMALL(Kollektenübersicht!$O$17:$O$116,$A92),Kollektenübersicht!$O:$Q,3,FALSE),"")</f>
        <v/>
      </c>
    </row>
    <row r="93" spans="1:6" x14ac:dyDescent="0.3">
      <c r="A93" s="61">
        <v>84</v>
      </c>
      <c r="B93" s="84"/>
      <c r="C93" s="84"/>
      <c r="E93" s="135"/>
      <c r="F93" s="134" t="str">
        <f>IFERROR(-VLOOKUP(SMALL(Kollektenübersicht!$O$17:$O$116,$A93),Kollektenübersicht!$O:$Q,3,FALSE),"")</f>
        <v/>
      </c>
    </row>
    <row r="94" spans="1:6" x14ac:dyDescent="0.3">
      <c r="A94" s="61">
        <v>85</v>
      </c>
      <c r="B94" s="84"/>
      <c r="C94" s="84"/>
      <c r="E94" s="135"/>
      <c r="F94" s="134" t="str">
        <f>IFERROR(-VLOOKUP(SMALL(Kollektenübersicht!$O$17:$O$116,$A94),Kollektenübersicht!$O:$Q,3,FALSE),"")</f>
        <v/>
      </c>
    </row>
    <row r="95" spans="1:6" x14ac:dyDescent="0.3">
      <c r="A95" s="61">
        <v>86</v>
      </c>
      <c r="B95" s="84"/>
      <c r="C95" s="84"/>
      <c r="E95" s="135"/>
      <c r="F95" s="134" t="str">
        <f>IFERROR(-VLOOKUP(SMALL(Kollektenübersicht!$O$17:$O$116,$A95),Kollektenübersicht!$O:$Q,3,FALSE),"")</f>
        <v/>
      </c>
    </row>
    <row r="96" spans="1:6" x14ac:dyDescent="0.3">
      <c r="A96" s="61">
        <v>87</v>
      </c>
      <c r="B96" s="84"/>
      <c r="C96" s="84"/>
      <c r="E96" s="135"/>
      <c r="F96" s="134" t="str">
        <f>IFERROR(-VLOOKUP(SMALL(Kollektenübersicht!$O$17:$O$116,$A96),Kollektenübersicht!$O:$Q,3,FALSE),"")</f>
        <v/>
      </c>
    </row>
    <row r="97" spans="1:6" x14ac:dyDescent="0.3">
      <c r="A97" s="61">
        <v>88</v>
      </c>
      <c r="B97" s="84"/>
      <c r="C97" s="84"/>
      <c r="E97" s="135"/>
      <c r="F97" s="134" t="str">
        <f>IFERROR(-VLOOKUP(SMALL(Kollektenübersicht!$O$17:$O$116,$A97),Kollektenübersicht!$O:$Q,3,FALSE),"")</f>
        <v/>
      </c>
    </row>
    <row r="98" spans="1:6" x14ac:dyDescent="0.3">
      <c r="A98" s="61">
        <v>89</v>
      </c>
      <c r="B98" s="84"/>
      <c r="C98" s="84"/>
      <c r="E98" s="135"/>
      <c r="F98" s="134" t="str">
        <f>IFERROR(-VLOOKUP(SMALL(Kollektenübersicht!$O$17:$O$116,$A98),Kollektenübersicht!$O:$Q,3,FALSE),"")</f>
        <v/>
      </c>
    </row>
    <row r="99" spans="1:6" x14ac:dyDescent="0.3">
      <c r="A99" s="61">
        <v>90</v>
      </c>
      <c r="B99" s="84"/>
      <c r="C99" s="84"/>
      <c r="E99" s="135"/>
      <c r="F99" s="134" t="str">
        <f>IFERROR(-VLOOKUP(SMALL(Kollektenübersicht!$O$17:$O$116,$A99),Kollektenübersicht!$O:$Q,3,FALSE),"")</f>
        <v/>
      </c>
    </row>
    <row r="100" spans="1:6" x14ac:dyDescent="0.3">
      <c r="A100" s="61">
        <v>91</v>
      </c>
      <c r="B100" s="84"/>
      <c r="C100" s="84"/>
      <c r="E100" s="135"/>
      <c r="F100" s="134" t="str">
        <f>IFERROR(-VLOOKUP(SMALL(Kollektenübersicht!$O$17:$O$116,$A100),Kollektenübersicht!$O:$Q,3,FALSE),"")</f>
        <v/>
      </c>
    </row>
    <row r="101" spans="1:6" x14ac:dyDescent="0.3">
      <c r="A101" s="61">
        <v>92</v>
      </c>
      <c r="B101" s="84"/>
      <c r="C101" s="84"/>
      <c r="E101" s="135"/>
      <c r="F101" s="134" t="str">
        <f>IFERROR(-VLOOKUP(SMALL(Kollektenübersicht!$O$17:$O$116,$A101),Kollektenübersicht!$O:$Q,3,FALSE),"")</f>
        <v/>
      </c>
    </row>
    <row r="102" spans="1:6" x14ac:dyDescent="0.3">
      <c r="A102" s="61">
        <v>93</v>
      </c>
      <c r="B102" s="84"/>
      <c r="C102" s="84"/>
      <c r="E102" s="135"/>
      <c r="F102" s="134" t="str">
        <f>IFERROR(-VLOOKUP(SMALL(Kollektenübersicht!$O$17:$O$116,$A102),Kollektenübersicht!$O:$Q,3,FALSE),"")</f>
        <v/>
      </c>
    </row>
    <row r="103" spans="1:6" x14ac:dyDescent="0.3">
      <c r="A103" s="61">
        <v>94</v>
      </c>
      <c r="B103" s="84"/>
      <c r="C103" s="84"/>
      <c r="E103" s="135"/>
      <c r="F103" s="134" t="str">
        <f>IFERROR(-VLOOKUP(SMALL(Kollektenübersicht!$O$17:$O$116,$A103),Kollektenübersicht!$O:$Q,3,FALSE),"")</f>
        <v/>
      </c>
    </row>
    <row r="104" spans="1:6" x14ac:dyDescent="0.3">
      <c r="A104" s="61">
        <v>95</v>
      </c>
      <c r="B104" s="84"/>
      <c r="C104" s="84"/>
      <c r="E104" s="135"/>
      <c r="F104" s="134" t="str">
        <f>IFERROR(-VLOOKUP(SMALL(Kollektenübersicht!$O$17:$O$116,$A104),Kollektenübersicht!$O:$Q,3,FALSE),"")</f>
        <v/>
      </c>
    </row>
    <row r="105" spans="1:6" x14ac:dyDescent="0.3">
      <c r="A105" s="61">
        <v>96</v>
      </c>
      <c r="B105" s="84"/>
      <c r="C105" s="84"/>
      <c r="E105" s="135"/>
      <c r="F105" s="134" t="str">
        <f>IFERROR(-VLOOKUP(SMALL(Kollektenübersicht!$O$17:$O$116,$A105),Kollektenübersicht!$O:$Q,3,FALSE),"")</f>
        <v/>
      </c>
    </row>
    <row r="106" spans="1:6" x14ac:dyDescent="0.3">
      <c r="A106" s="61">
        <v>97</v>
      </c>
      <c r="B106" s="84"/>
      <c r="C106" s="84"/>
      <c r="E106" s="135"/>
      <c r="F106" s="134" t="str">
        <f>IFERROR(-VLOOKUP(SMALL(Kollektenübersicht!$O$17:$O$116,$A106),Kollektenübersicht!$O:$Q,3,FALSE),"")</f>
        <v/>
      </c>
    </row>
    <row r="107" spans="1:6" x14ac:dyDescent="0.3">
      <c r="A107" s="61">
        <v>98</v>
      </c>
      <c r="B107" s="84"/>
      <c r="C107" s="84"/>
      <c r="E107" s="135"/>
      <c r="F107" s="134" t="str">
        <f>IFERROR(-VLOOKUP(SMALL(Kollektenübersicht!$O$17:$O$116,$A107),Kollektenübersicht!$O:$Q,3,FALSE),"")</f>
        <v/>
      </c>
    </row>
    <row r="108" spans="1:6" x14ac:dyDescent="0.3">
      <c r="A108" s="61">
        <v>99</v>
      </c>
      <c r="B108" s="84"/>
      <c r="C108" s="84"/>
      <c r="E108" s="135"/>
      <c r="F108" s="134" t="str">
        <f>IFERROR(-VLOOKUP(SMALL(Kollektenübersicht!$O$17:$O$116,$A108),Kollektenübersicht!$O:$Q,3,FALSE),"")</f>
        <v/>
      </c>
    </row>
    <row r="109" spans="1:6" x14ac:dyDescent="0.3">
      <c r="A109" s="61">
        <v>100</v>
      </c>
      <c r="B109" s="84"/>
      <c r="C109" s="84"/>
      <c r="E109" s="135"/>
      <c r="F109" s="134" t="str">
        <f>IFERROR(-VLOOKUP(SMALL(Kollektenübersicht!$O$17:$O$116,$A109),Kollektenübersicht!$O:$Q,3,FALSE),"")</f>
        <v/>
      </c>
    </row>
  </sheetData>
  <sheetProtection algorithmName="SHA-512" hashValue="Oljj5ABLGychnd7kht0mjHn/5754vxKZIzN7rYgM+k/6CxKB9har8+hOBQHEvn6+0MWFuYmxHQBX7h5MZh2mlw==" saltValue="49nnPBItU6E9e5JgBYR1Cg==" spinCount="100000" sheet="1" selectLockedCells="1"/>
  <mergeCells count="4">
    <mergeCell ref="B8:C8"/>
    <mergeCell ref="E8:F8"/>
    <mergeCell ref="B4:C4"/>
    <mergeCell ref="E4:F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614C-4C04-426C-ADBA-30E28470D186}">
  <sheetPr codeName="Tabelle6">
    <tabColor rgb="FF92D050"/>
  </sheetPr>
  <dimension ref="A1:M177"/>
  <sheetViews>
    <sheetView topLeftCell="C1" zoomScaleNormal="100" workbookViewId="0">
      <selection activeCell="C6" sqref="C6"/>
    </sheetView>
  </sheetViews>
  <sheetFormatPr baseColWidth="10" defaultRowHeight="14.4" x14ac:dyDescent="0.3"/>
  <cols>
    <col min="1" max="1" width="11.5546875" style="7" hidden="1" customWidth="1"/>
    <col min="2" max="2" width="22.6640625" hidden="1" customWidth="1"/>
    <col min="3" max="3" width="32.6640625" bestFit="1" customWidth="1"/>
    <col min="4" max="4" width="30.6640625" customWidth="1"/>
    <col min="5" max="5" width="14.6640625" bestFit="1" customWidth="1"/>
    <col min="6" max="7" width="13" style="7" customWidth="1"/>
    <col min="8" max="8" width="17" bestFit="1" customWidth="1"/>
    <col min="12" max="12" width="13.109375" hidden="1" customWidth="1"/>
  </cols>
  <sheetData>
    <row r="1" spans="1:13" ht="15" thickBot="1" x14ac:dyDescent="0.35"/>
    <row r="2" spans="1:13" ht="14.4" customHeight="1" x14ac:dyDescent="0.3">
      <c r="C2" s="207" t="s">
        <v>30</v>
      </c>
      <c r="D2" s="207"/>
      <c r="E2" s="101"/>
      <c r="G2" s="210" t="str">
        <f>IF(Kollektenübersicht!F10="","",'Bestandsermittlung Abrechnung'!G2:I3)</f>
        <v/>
      </c>
      <c r="H2" s="211"/>
      <c r="I2" s="194" t="s">
        <v>64</v>
      </c>
      <c r="J2" s="194"/>
    </row>
    <row r="3" spans="1:13" ht="15" customHeight="1" thickBot="1" x14ac:dyDescent="0.35">
      <c r="C3" s="207"/>
      <c r="D3" s="207"/>
      <c r="E3" s="101"/>
      <c r="G3" s="212"/>
      <c r="H3" s="213"/>
      <c r="I3" s="194"/>
      <c r="J3" s="194"/>
    </row>
    <row r="5" spans="1:13" x14ac:dyDescent="0.3">
      <c r="A5" s="82"/>
      <c r="F5" s="82"/>
      <c r="G5" s="82"/>
    </row>
    <row r="6" spans="1:13" ht="25.8" x14ac:dyDescent="0.5">
      <c r="A6" s="82"/>
      <c r="C6" s="102" t="s">
        <v>28</v>
      </c>
      <c r="D6" s="102"/>
      <c r="F6" s="82"/>
      <c r="G6" s="82"/>
    </row>
    <row r="7" spans="1:13" x14ac:dyDescent="0.3">
      <c r="A7" s="82"/>
      <c r="C7" t="s">
        <v>103</v>
      </c>
      <c r="F7" s="82"/>
      <c r="G7" s="82"/>
    </row>
    <row r="8" spans="1:13" x14ac:dyDescent="0.3">
      <c r="A8" s="82"/>
      <c r="G8" s="142" t="s">
        <v>29</v>
      </c>
      <c r="H8" s="20">
        <f>SUM(H12:H111)</f>
        <v>0</v>
      </c>
    </row>
    <row r="9" spans="1:13" x14ac:dyDescent="0.3">
      <c r="A9" s="82"/>
      <c r="G9" s="142" t="s">
        <v>102</v>
      </c>
      <c r="H9" s="20">
        <f>SUMIFS(Kollektenübersicht!J:J,Kollektenübersicht!B:B,"Kontoführung und sonstige Kosten")</f>
        <v>0</v>
      </c>
    </row>
    <row r="11" spans="1:13" x14ac:dyDescent="0.3">
      <c r="A11" s="214" t="s">
        <v>71</v>
      </c>
      <c r="B11" s="214"/>
      <c r="C11" s="23" t="s">
        <v>7</v>
      </c>
      <c r="D11" s="23" t="s">
        <v>4</v>
      </c>
      <c r="E11" s="23" t="s">
        <v>15</v>
      </c>
      <c r="F11" s="24" t="s">
        <v>14</v>
      </c>
      <c r="G11" s="24" t="s">
        <v>16</v>
      </c>
      <c r="H11" s="23" t="s">
        <v>17</v>
      </c>
      <c r="I11" s="22"/>
      <c r="J11" s="22"/>
      <c r="K11" s="22"/>
      <c r="L11" s="177" t="s">
        <v>71</v>
      </c>
      <c r="M11" s="22"/>
    </row>
    <row r="12" spans="1:13" x14ac:dyDescent="0.3">
      <c r="A12" s="7">
        <v>1</v>
      </c>
      <c r="B12" s="7" t="str">
        <f>IFERROR(SMALL(Nebenrechnung!C:C,Bestandsübersicht!A12),"")</f>
        <v/>
      </c>
      <c r="C12" s="25" t="str">
        <f>IF(B12="","",VLOOKUP(B12,Nebenrechnung!C:E,3,FALSE))</f>
        <v/>
      </c>
      <c r="D12" s="26" t="str">
        <f>IF(B12="","",IF(LEFT(B12,1)*1&gt;3,"Keine Zweckbindung",IF(B12="","",VLOOKUP(B12,Nebenrechnung!C:D,2,FALSE))))</f>
        <v/>
      </c>
      <c r="E12" s="30" t="str">
        <f>IF(D12="","",IF(C12="Kollektenbons",Kollektenbons!C$6,IF(OR(C12="Freie Kollekte",C12="Freie Spende"),SUMIFS(Anfangsbestände!F:F,Anfangsbestände!A:A,Bestandsübersicht!C12),SUMIFS(Anfangsbestände!F:F,Anfangsbestände!D:D,CONCATENATE(C12,Bestandsübersicht!D12)))))</f>
        <v/>
      </c>
      <c r="F12" s="34" t="str">
        <f>IF($B12="","",IF(C12="Kollektenbons",SUM(Kollektenbons!C$10:C$109),IF(LEFT($B12,1)*1&gt;3,SUMIFS(Kollektenübersicht!H:H,Kollektenübersicht!$D:$D,Bestandsübersicht!$B12),IF(LEFT($B12,1)*1=1,SUMIFS(Kollektenübersicht!H:H,Kollektenübersicht!$E:$E,Bestandsübersicht!$D12),IF(LEFT($B12,1)*1=2,SUMIFS(Kollektenübersicht!H:H,Kollektenübersicht!$G:$G,$L12),IF(LEFT(B12,1)*1=3,SUMIFS(Kollektenübersicht!H:H,Kollektenübersicht!G:G,L12),""))))))</f>
        <v/>
      </c>
      <c r="G12" s="34" t="str">
        <f>IF($B12="","",IF(C12="Kollektenbons",SUM(Kollektenbons!F$10:F$109),IF(LEFT($B12,1)*1&gt;3,SUMIFS(Kollektenübersicht!J:J,Kollektenübersicht!$D:$D,Bestandsübersicht!$B12),IF(LEFT($B12,1)*1=1,SUMIFS(Kollektenübersicht!J:J,Kollektenübersicht!$E:$E,Bestandsübersicht!$D12),IF(OR(LEFT($B12,1)*1=2,LEFT($B12,1)*1=3),SUMIFS(Kollektenübersicht!J:J,Kollektenübersicht!$G:$G,$L12),"")))))</f>
        <v/>
      </c>
      <c r="H12" s="30" t="str">
        <f t="shared" ref="H12:H43" si="0">IF(B12="","",E12+F12+G12)</f>
        <v/>
      </c>
      <c r="L12" t="str">
        <f>IFERROR(IF(OR(LEFT(B12,2)*1=20,LEFT(B12,2)*1=21),CONCATENATE("Zw. Zweckg. Kollekte",D12),IF(OR(LEFT(B12,2)*1=25,LEFT(B12,2)*1=26),CONCATENATE("Zw. Zweckg. Spende",D12),IF(LEFT(B12,1)*1=3,CONCATENATE("Zw. Freie weiterzuleitende Kollekte",D12),""))),"")</f>
        <v/>
      </c>
    </row>
    <row r="13" spans="1:13" x14ac:dyDescent="0.3">
      <c r="A13" s="7">
        <v>2</v>
      </c>
      <c r="B13" s="82" t="str">
        <f>IFERROR(SMALL(Nebenrechnung!C:C,Bestandsübersicht!A13),"")</f>
        <v/>
      </c>
      <c r="C13" s="25" t="str">
        <f>IF(B13="","",VLOOKUP(B13,Nebenrechnung!C:E,3,FALSE))</f>
        <v/>
      </c>
      <c r="D13" s="26" t="str">
        <f>IF(B13="","",IF(LEFT(B13,1)*1&gt;3,"Keine Zweckbindung",IF(B13="","",VLOOKUP(B13,Nebenrechnung!C:D,2,FALSE))))</f>
        <v/>
      </c>
      <c r="E13" s="30" t="str">
        <f>IF(D13="","",IF(C13="Kollektenbons",Kollektenbons!C$6,IF(OR(C13="Freie Kollekte",C13="Freie Spende"),SUMIFS(Anfangsbestände!F:F,Anfangsbestände!A:A,Bestandsübersicht!C13),SUMIFS(Anfangsbestände!F:F,Anfangsbestände!D:D,CONCATENATE(C13,Bestandsübersicht!D13)))))</f>
        <v/>
      </c>
      <c r="F13" s="34" t="str">
        <f>IF($B13="","",IF(C13="Kollektenbons",SUM(Kollektenbons!C$10:C$109),IF(LEFT($B13,1)*1&gt;3,SUMIFS(Kollektenübersicht!H:H,Kollektenübersicht!$D:$D,Bestandsübersicht!$B13),IF(LEFT($B13,1)*1=1,SUMIFS(Kollektenübersicht!H:H,Kollektenübersicht!$E:$E,Bestandsübersicht!$D13),IF(LEFT($B13,1)*1=2,SUMIFS(Kollektenübersicht!H:H,Kollektenübersicht!$G:$G,$L13),IF(LEFT(B13,1)*1=3,SUMIFS(Kollektenübersicht!H:H,Kollektenübersicht!G:G,L13),""))))))</f>
        <v/>
      </c>
      <c r="G13" s="34" t="str">
        <f>IF($B13="","",IF(C13="Kollektenbons",SUM(Kollektenbons!F$10:F$109),IF(LEFT($B13,1)*1&gt;3,SUMIFS(Kollektenübersicht!J:J,Kollektenübersicht!$D:$D,Bestandsübersicht!$B13),IF(LEFT($B13,1)*1=1,SUMIFS(Kollektenübersicht!J:J,Kollektenübersicht!$E:$E,Bestandsübersicht!$D13),IF(OR(LEFT($B13,1)*1=2,LEFT($B13,1)*1=3),SUMIFS(Kollektenübersicht!J:J,Kollektenübersicht!$G:$G,$L13),"")))))</f>
        <v/>
      </c>
      <c r="H13" s="30" t="str">
        <f t="shared" si="0"/>
        <v/>
      </c>
      <c r="L13" t="str">
        <f t="shared" ref="L13:L76" si="1">IFERROR(IF(OR(LEFT(B13,2)*1=20,LEFT(B13,2)*1=21),CONCATENATE("Zw. Zweckg. Kollekte",D13),IF(OR(LEFT(B13,2)*1=25,LEFT(B13,2)*1=26),CONCATENATE("Zw. Zweckg. Spende",D13),IF(LEFT(B13,1)*1=3,CONCATENATE("Zw. Freie weiterzuleitende Kollekte",D13),""))),"")</f>
        <v/>
      </c>
    </row>
    <row r="14" spans="1:13" x14ac:dyDescent="0.3">
      <c r="A14" s="7">
        <v>3</v>
      </c>
      <c r="B14" s="82" t="str">
        <f>IFERROR(SMALL(Nebenrechnung!C:C,Bestandsübersicht!A14),"")</f>
        <v/>
      </c>
      <c r="C14" s="25" t="str">
        <f>IF(B14="","",VLOOKUP(B14,Nebenrechnung!C:E,3,FALSE))</f>
        <v/>
      </c>
      <c r="D14" s="26" t="str">
        <f>IF(B14="","",IF(LEFT(B14,1)*1&gt;3,"Keine Zweckbindung",IF(B14="","",VLOOKUP(B14,Nebenrechnung!C:D,2,FALSE))))</f>
        <v/>
      </c>
      <c r="E14" s="30" t="str">
        <f>IF(D14="","",IF(C14="Kollektenbons",Kollektenbons!C$6,IF(OR(C14="Freie Kollekte",C14="Freie Spende"),SUMIFS(Anfangsbestände!F:F,Anfangsbestände!A:A,Bestandsübersicht!C14),SUMIFS(Anfangsbestände!F:F,Anfangsbestände!D:D,CONCATENATE(C14,Bestandsübersicht!D14)))))</f>
        <v/>
      </c>
      <c r="F14" s="34" t="str">
        <f>IF($B14="","",IF(C14="Kollektenbons",SUM(Kollektenbons!C$10:C$109),IF(LEFT($B14,1)*1&gt;3,SUMIFS(Kollektenübersicht!H:H,Kollektenübersicht!$D:$D,Bestandsübersicht!$B14),IF(LEFT($B14,1)*1=1,SUMIFS(Kollektenübersicht!H:H,Kollektenübersicht!$E:$E,Bestandsübersicht!$D14),IF(LEFT($B14,1)*1=2,SUMIFS(Kollektenübersicht!H:H,Kollektenübersicht!$G:$G,$L14),IF(LEFT(B14,1)*1=3,SUMIFS(Kollektenübersicht!H:H,Kollektenübersicht!G:G,L14),""))))))</f>
        <v/>
      </c>
      <c r="G14" s="34" t="str">
        <f>IF($B14="","",IF(C14="Kollektenbons",SUM(Kollektenbons!F$10:F$109),IF(LEFT($B14,1)*1&gt;3,SUMIFS(Kollektenübersicht!J:J,Kollektenübersicht!$D:$D,Bestandsübersicht!$B14),IF(LEFT($B14,1)*1=1,SUMIFS(Kollektenübersicht!J:J,Kollektenübersicht!$E:$E,Bestandsübersicht!$D14),IF(OR(LEFT($B14,1)*1=2,LEFT($B14,1)*1=3),SUMIFS(Kollektenübersicht!J:J,Kollektenübersicht!$G:$G,$L14),"")))))</f>
        <v/>
      </c>
      <c r="H14" s="30" t="str">
        <f t="shared" si="0"/>
        <v/>
      </c>
      <c r="L14" t="str">
        <f t="shared" si="1"/>
        <v/>
      </c>
    </row>
    <row r="15" spans="1:13" x14ac:dyDescent="0.3">
      <c r="A15" s="7">
        <v>4</v>
      </c>
      <c r="B15" s="82" t="str">
        <f>IFERROR(SMALL(Nebenrechnung!C:C,Bestandsübersicht!A15),"")</f>
        <v/>
      </c>
      <c r="C15" s="25" t="str">
        <f>IF(B15="","",VLOOKUP(B15,Nebenrechnung!C:E,3,FALSE))</f>
        <v/>
      </c>
      <c r="D15" s="26" t="str">
        <f>IF(B15="","",IF(LEFT(B15,1)*1&gt;3,"Keine Zweckbindung",IF(B15="","",VLOOKUP(B15,Nebenrechnung!C:D,2,FALSE))))</f>
        <v/>
      </c>
      <c r="E15" s="30" t="str">
        <f>IF(D15="","",IF(C15="Kollektenbons",Kollektenbons!C$6,IF(OR(C15="Freie Kollekte",C15="Freie Spende"),SUMIFS(Anfangsbestände!F:F,Anfangsbestände!A:A,Bestandsübersicht!C15),SUMIFS(Anfangsbestände!F:F,Anfangsbestände!D:D,CONCATENATE(C15,Bestandsübersicht!D15)))))</f>
        <v/>
      </c>
      <c r="F15" s="34" t="str">
        <f>IF($B15="","",IF(C15="Kollektenbons",SUM(Kollektenbons!C$10:C$109),IF(LEFT($B15,1)*1&gt;3,SUMIFS(Kollektenübersicht!H:H,Kollektenübersicht!$D:$D,Bestandsübersicht!$B15),IF(LEFT($B15,1)*1=1,SUMIFS(Kollektenübersicht!H:H,Kollektenübersicht!$E:$E,Bestandsübersicht!$D15),IF(LEFT($B15,1)*1=2,SUMIFS(Kollektenübersicht!H:H,Kollektenübersicht!$G:$G,$L15),IF(LEFT(B15,1)*1=3,SUMIFS(Kollektenübersicht!H:H,Kollektenübersicht!G:G,L15),""))))))</f>
        <v/>
      </c>
      <c r="G15" s="34" t="str">
        <f>IF($B15="","",IF(C15="Kollektenbons",SUM(Kollektenbons!F$10:F$109),IF(LEFT($B15,1)*1&gt;3,SUMIFS(Kollektenübersicht!J:J,Kollektenübersicht!$D:$D,Bestandsübersicht!$B15),IF(LEFT($B15,1)*1=1,SUMIFS(Kollektenübersicht!J:J,Kollektenübersicht!$E:$E,Bestandsübersicht!$D15),IF(OR(LEFT($B15,1)*1=2,LEFT($B15,1)*1=3),SUMIFS(Kollektenübersicht!J:J,Kollektenübersicht!$G:$G,$L15),"")))))</f>
        <v/>
      </c>
      <c r="H15" s="30" t="str">
        <f t="shared" si="0"/>
        <v/>
      </c>
      <c r="L15" t="str">
        <f t="shared" si="1"/>
        <v/>
      </c>
    </row>
    <row r="16" spans="1:13" x14ac:dyDescent="0.3">
      <c r="A16" s="7">
        <v>5</v>
      </c>
      <c r="B16" s="82" t="str">
        <f>IFERROR(SMALL(Nebenrechnung!C:C,Bestandsübersicht!A16),"")</f>
        <v/>
      </c>
      <c r="C16" s="25" t="str">
        <f>IF(B16="","",VLOOKUP(B16,Nebenrechnung!C:E,3,FALSE))</f>
        <v/>
      </c>
      <c r="D16" s="26" t="str">
        <f>IF(B16="","",IF(LEFT(B16,1)*1&gt;3,"Keine Zweckbindung",IF(B16="","",VLOOKUP(B16,Nebenrechnung!C:D,2,FALSE))))</f>
        <v/>
      </c>
      <c r="E16" s="30" t="str">
        <f>IF(D16="","",IF(C16="Kollektenbons",Kollektenbons!C$6,IF(OR(C16="Freie Kollekte",C16="Freie Spende"),SUMIFS(Anfangsbestände!F:F,Anfangsbestände!A:A,Bestandsübersicht!C16),SUMIFS(Anfangsbestände!F:F,Anfangsbestände!D:D,CONCATENATE(C16,Bestandsübersicht!D16)))))</f>
        <v/>
      </c>
      <c r="F16" s="34" t="str">
        <f>IF($B16="","",IF(C16="Kollektenbons",SUM(Kollektenbons!C$10:C$109),IF(LEFT($B16,1)*1&gt;3,SUMIFS(Kollektenübersicht!H:H,Kollektenübersicht!$D:$D,Bestandsübersicht!$B16),IF(LEFT($B16,1)*1=1,SUMIFS(Kollektenübersicht!H:H,Kollektenübersicht!$E:$E,Bestandsübersicht!$D16),IF(LEFT($B16,1)*1=2,SUMIFS(Kollektenübersicht!H:H,Kollektenübersicht!$G:$G,$L16),IF(LEFT(B16,1)*1=3,SUMIFS(Kollektenübersicht!H:H,Kollektenübersicht!G:G,L16),""))))))</f>
        <v/>
      </c>
      <c r="G16" s="34" t="str">
        <f>IF($B16="","",IF(C16="Kollektenbons",SUM(Kollektenbons!F$10:F$109),IF(LEFT($B16,1)*1&gt;3,SUMIFS(Kollektenübersicht!J:J,Kollektenübersicht!$D:$D,Bestandsübersicht!$B16),IF(LEFT($B16,1)*1=1,SUMIFS(Kollektenübersicht!J:J,Kollektenübersicht!$E:$E,Bestandsübersicht!$D16),IF(OR(LEFT($B16,1)*1=2,LEFT($B16,1)*1=3),SUMIFS(Kollektenübersicht!J:J,Kollektenübersicht!$G:$G,$L16),"")))))</f>
        <v/>
      </c>
      <c r="H16" s="30" t="str">
        <f t="shared" si="0"/>
        <v/>
      </c>
      <c r="L16" t="str">
        <f t="shared" si="1"/>
        <v/>
      </c>
    </row>
    <row r="17" spans="1:12" x14ac:dyDescent="0.3">
      <c r="A17" s="7">
        <v>6</v>
      </c>
      <c r="B17" s="82" t="str">
        <f>IFERROR(SMALL(Nebenrechnung!C:C,Bestandsübersicht!A17),"")</f>
        <v/>
      </c>
      <c r="C17" s="25" t="str">
        <f>IF(B17="","",VLOOKUP(B17,Nebenrechnung!C:E,3,FALSE))</f>
        <v/>
      </c>
      <c r="D17" s="26" t="str">
        <f>IF(B17="","",IF(LEFT(B17,1)*1&gt;3,"Keine Zweckbindung",IF(B17="","",VLOOKUP(B17,Nebenrechnung!C:D,2,FALSE))))</f>
        <v/>
      </c>
      <c r="E17" s="30" t="str">
        <f>IF(D17="","",IF(C17="Kollektenbons",Kollektenbons!C$6,IF(OR(C17="Freie Kollekte",C17="Freie Spende"),SUMIFS(Anfangsbestände!F:F,Anfangsbestände!A:A,Bestandsübersicht!C17),SUMIFS(Anfangsbestände!F:F,Anfangsbestände!D:D,CONCATENATE(C17,Bestandsübersicht!D17)))))</f>
        <v/>
      </c>
      <c r="F17" s="34" t="str">
        <f>IF($B17="","",IF(C17="Kollektenbons",SUM(Kollektenbons!C$10:C$109),IF(LEFT($B17,1)*1&gt;3,SUMIFS(Kollektenübersicht!H:H,Kollektenübersicht!$D:$D,Bestandsübersicht!$B17),IF(LEFT($B17,1)*1=1,SUMIFS(Kollektenübersicht!H:H,Kollektenübersicht!$E:$E,Bestandsübersicht!$D17),IF(LEFT($B17,1)*1=2,SUMIFS(Kollektenübersicht!H:H,Kollektenübersicht!$G:$G,$L17),IF(LEFT(B17,1)*1=3,SUMIFS(Kollektenübersicht!H:H,Kollektenübersicht!G:G,L17),""))))))</f>
        <v/>
      </c>
      <c r="G17" s="34" t="str">
        <f>IF($B17="","",IF(C17="Kollektenbons",SUM(Kollektenbons!F$10:F$109),IF(LEFT($B17,1)*1&gt;3,SUMIFS(Kollektenübersicht!J:J,Kollektenübersicht!$D:$D,Bestandsübersicht!$B17),IF(LEFT($B17,1)*1=1,SUMIFS(Kollektenübersicht!J:J,Kollektenübersicht!$E:$E,Bestandsübersicht!$D17),IF(OR(LEFT($B17,1)*1=2,LEFT($B17,1)*1=3),SUMIFS(Kollektenübersicht!J:J,Kollektenübersicht!$G:$G,$L17),"")))))</f>
        <v/>
      </c>
      <c r="H17" s="30" t="str">
        <f t="shared" si="0"/>
        <v/>
      </c>
      <c r="L17" t="str">
        <f t="shared" si="1"/>
        <v/>
      </c>
    </row>
    <row r="18" spans="1:12" x14ac:dyDescent="0.3">
      <c r="A18" s="7">
        <v>7</v>
      </c>
      <c r="B18" s="82" t="str">
        <f>IFERROR(SMALL(Nebenrechnung!C:C,Bestandsübersicht!A18),"")</f>
        <v/>
      </c>
      <c r="C18" s="25" t="str">
        <f>IF(B18="","",VLOOKUP(B18,Nebenrechnung!C:E,3,FALSE))</f>
        <v/>
      </c>
      <c r="D18" s="26" t="str">
        <f>IF(B18="","",IF(LEFT(B18,1)*1&gt;3,"Keine Zweckbindung",IF(B18="","",VLOOKUP(B18,Nebenrechnung!C:D,2,FALSE))))</f>
        <v/>
      </c>
      <c r="E18" s="30" t="str">
        <f>IF(D18="","",IF(C18="Kollektenbons",Kollektenbons!C$6,IF(OR(C18="Freie Kollekte",C18="Freie Spende"),SUMIFS(Anfangsbestände!F:F,Anfangsbestände!A:A,Bestandsübersicht!C18),SUMIFS(Anfangsbestände!F:F,Anfangsbestände!D:D,CONCATENATE(C18,Bestandsübersicht!D18)))))</f>
        <v/>
      </c>
      <c r="F18" s="34" t="str">
        <f>IF($B18="","",IF(C18="Kollektenbons",SUM(Kollektenbons!C$10:C$109),IF(LEFT($B18,1)*1&gt;3,SUMIFS(Kollektenübersicht!H:H,Kollektenübersicht!$D:$D,Bestandsübersicht!$B18),IF(LEFT($B18,1)*1=1,SUMIFS(Kollektenübersicht!H:H,Kollektenübersicht!$E:$E,Bestandsübersicht!$D18),IF(LEFT($B18,1)*1=2,SUMIFS(Kollektenübersicht!H:H,Kollektenübersicht!$G:$G,$L18),IF(LEFT(B18,1)*1=3,SUMIFS(Kollektenübersicht!H:H,Kollektenübersicht!G:G,L18),""))))))</f>
        <v/>
      </c>
      <c r="G18" s="34" t="str">
        <f>IF($B18="","",IF(C18="Kollektenbons",SUM(Kollektenbons!F$10:F$109),IF(LEFT($B18,1)*1&gt;3,SUMIFS(Kollektenübersicht!J:J,Kollektenübersicht!$D:$D,Bestandsübersicht!$B18),IF(LEFT($B18,1)*1=1,SUMIFS(Kollektenübersicht!J:J,Kollektenübersicht!$E:$E,Bestandsübersicht!$D18),IF(OR(LEFT($B18,1)*1=2,LEFT($B18,1)*1=3),SUMIFS(Kollektenübersicht!J:J,Kollektenübersicht!$G:$G,$L18),"")))))</f>
        <v/>
      </c>
      <c r="H18" s="30" t="str">
        <f t="shared" si="0"/>
        <v/>
      </c>
      <c r="L18" t="str">
        <f t="shared" si="1"/>
        <v/>
      </c>
    </row>
    <row r="19" spans="1:12" x14ac:dyDescent="0.3">
      <c r="A19" s="7">
        <v>8</v>
      </c>
      <c r="B19" s="82" t="str">
        <f>IFERROR(SMALL(Nebenrechnung!C:C,Bestandsübersicht!A19),"")</f>
        <v/>
      </c>
      <c r="C19" s="25" t="str">
        <f>IF(B19="","",VLOOKUP(B19,Nebenrechnung!C:E,3,FALSE))</f>
        <v/>
      </c>
      <c r="D19" s="26" t="str">
        <f>IF(B19="","",IF(LEFT(B19,1)*1&gt;3,"Keine Zweckbindung",IF(B19="","",VLOOKUP(B19,Nebenrechnung!C:D,2,FALSE))))</f>
        <v/>
      </c>
      <c r="E19" s="30" t="str">
        <f>IF(D19="","",IF(C19="Kollektenbons",Kollektenbons!C$6,IF(OR(C19="Freie Kollekte",C19="Freie Spende"),SUMIFS(Anfangsbestände!F:F,Anfangsbestände!A:A,Bestandsübersicht!C19),SUMIFS(Anfangsbestände!F:F,Anfangsbestände!D:D,CONCATENATE(C19,Bestandsübersicht!D19)))))</f>
        <v/>
      </c>
      <c r="F19" s="34" t="str">
        <f>IF($B19="","",IF(C19="Kollektenbons",SUM(Kollektenbons!C$10:C$109),IF(LEFT($B19,1)*1&gt;3,SUMIFS(Kollektenübersicht!H:H,Kollektenübersicht!$D:$D,Bestandsübersicht!$B19),IF(LEFT($B19,1)*1=1,SUMIFS(Kollektenübersicht!H:H,Kollektenübersicht!$E:$E,Bestandsübersicht!$D19),IF(LEFT($B19,1)*1=2,SUMIFS(Kollektenübersicht!H:H,Kollektenübersicht!$G:$G,$L19),IF(LEFT(B19,1)*1=3,SUMIFS(Kollektenübersicht!H:H,Kollektenübersicht!G:G,L19),""))))))</f>
        <v/>
      </c>
      <c r="G19" s="34" t="str">
        <f>IF($B19="","",IF(C19="Kollektenbons",SUM(Kollektenbons!F$10:F$109),IF(LEFT($B19,1)*1&gt;3,SUMIFS(Kollektenübersicht!J:J,Kollektenübersicht!$D:$D,Bestandsübersicht!$B19),IF(LEFT($B19,1)*1=1,SUMIFS(Kollektenübersicht!J:J,Kollektenübersicht!$E:$E,Bestandsübersicht!$D19),IF(OR(LEFT($B19,1)*1=2,LEFT($B19,1)*1=3),SUMIFS(Kollektenübersicht!J:J,Kollektenübersicht!$G:$G,$L19),"")))))</f>
        <v/>
      </c>
      <c r="H19" s="30" t="str">
        <f t="shared" si="0"/>
        <v/>
      </c>
      <c r="L19" t="str">
        <f t="shared" si="1"/>
        <v/>
      </c>
    </row>
    <row r="20" spans="1:12" x14ac:dyDescent="0.3">
      <c r="A20" s="7">
        <v>9</v>
      </c>
      <c r="B20" s="82" t="str">
        <f>IFERROR(SMALL(Nebenrechnung!C:C,Bestandsübersicht!A20),"")</f>
        <v/>
      </c>
      <c r="C20" s="25" t="str">
        <f>IF(B20="","",VLOOKUP(B20,Nebenrechnung!C:E,3,FALSE))</f>
        <v/>
      </c>
      <c r="D20" s="26" t="str">
        <f>IF(B20="","",IF(LEFT(B20,1)*1&gt;3,"Keine Zweckbindung",IF(B20="","",VLOOKUP(B20,Nebenrechnung!C:D,2,FALSE))))</f>
        <v/>
      </c>
      <c r="E20" s="30" t="str">
        <f>IF(D20="","",IF(C20="Kollektenbons",Kollektenbons!C$6,IF(OR(C20="Freie Kollekte",C20="Freie Spende"),SUMIFS(Anfangsbestände!F:F,Anfangsbestände!A:A,Bestandsübersicht!C20),SUMIFS(Anfangsbestände!F:F,Anfangsbestände!D:D,CONCATENATE(C20,Bestandsübersicht!D20)))))</f>
        <v/>
      </c>
      <c r="F20" s="34" t="str">
        <f>IF($B20="","",IF(C20="Kollektenbons",SUM(Kollektenbons!C$10:C$109),IF(LEFT($B20,1)*1&gt;3,SUMIFS(Kollektenübersicht!H:H,Kollektenübersicht!$D:$D,Bestandsübersicht!$B20),IF(LEFT($B20,1)*1=1,SUMIFS(Kollektenübersicht!H:H,Kollektenübersicht!$E:$E,Bestandsübersicht!$D20),IF(LEFT($B20,1)*1=2,SUMIFS(Kollektenübersicht!H:H,Kollektenübersicht!$G:$G,$L20),IF(LEFT(B20,1)*1=3,SUMIFS(Kollektenübersicht!H:H,Kollektenübersicht!G:G,L20),""))))))</f>
        <v/>
      </c>
      <c r="G20" s="34" t="str">
        <f>IF($B20="","",IF(C20="Kollektenbons",SUM(Kollektenbons!F$10:F$109),IF(LEFT($B20,1)*1&gt;3,SUMIFS(Kollektenübersicht!J:J,Kollektenübersicht!$D:$D,Bestandsübersicht!$B20),IF(LEFT($B20,1)*1=1,SUMIFS(Kollektenübersicht!J:J,Kollektenübersicht!$E:$E,Bestandsübersicht!$D20),IF(OR(LEFT($B20,1)*1=2,LEFT($B20,1)*1=3),SUMIFS(Kollektenübersicht!J:J,Kollektenübersicht!$G:$G,$L20),"")))))</f>
        <v/>
      </c>
      <c r="H20" s="30" t="str">
        <f t="shared" si="0"/>
        <v/>
      </c>
      <c r="L20" t="str">
        <f t="shared" si="1"/>
        <v/>
      </c>
    </row>
    <row r="21" spans="1:12" x14ac:dyDescent="0.3">
      <c r="A21" s="7">
        <v>10</v>
      </c>
      <c r="B21" s="82" t="str">
        <f>IFERROR(SMALL(Nebenrechnung!C:C,Bestandsübersicht!A21),"")</f>
        <v/>
      </c>
      <c r="C21" s="25" t="str">
        <f>IF(B21="","",VLOOKUP(B21,Nebenrechnung!C:E,3,FALSE))</f>
        <v/>
      </c>
      <c r="D21" s="26" t="str">
        <f>IF(B21="","",IF(LEFT(B21,1)*1&gt;3,"Keine Zweckbindung",IF(B21="","",VLOOKUP(B21,Nebenrechnung!C:D,2,FALSE))))</f>
        <v/>
      </c>
      <c r="E21" s="30" t="str">
        <f>IF(D21="","",IF(C21="Kollektenbons",Kollektenbons!C$6,IF(OR(C21="Freie Kollekte",C21="Freie Spende"),SUMIFS(Anfangsbestände!F:F,Anfangsbestände!A:A,Bestandsübersicht!C21),SUMIFS(Anfangsbestände!F:F,Anfangsbestände!D:D,CONCATENATE(C21,Bestandsübersicht!D21)))))</f>
        <v/>
      </c>
      <c r="F21" s="34" t="str">
        <f>IF($B21="","",IF(C21="Kollektenbons",SUM(Kollektenbons!C$10:C$109),IF(LEFT($B21,1)*1&gt;3,SUMIFS(Kollektenübersicht!H:H,Kollektenübersicht!$D:$D,Bestandsübersicht!$B21),IF(LEFT($B21,1)*1=1,SUMIFS(Kollektenübersicht!H:H,Kollektenübersicht!$E:$E,Bestandsübersicht!$D21),IF(LEFT($B21,1)*1=2,SUMIFS(Kollektenübersicht!H:H,Kollektenübersicht!$G:$G,$L21),IF(LEFT(B21,1)*1=3,SUMIFS(Kollektenübersicht!H:H,Kollektenübersicht!G:G,L21),""))))))</f>
        <v/>
      </c>
      <c r="G21" s="34" t="str">
        <f>IF($B21="","",IF(C21="Kollektenbons",SUM(Kollektenbons!F$10:F$109),IF(LEFT($B21,1)*1&gt;3,SUMIFS(Kollektenübersicht!J:J,Kollektenübersicht!$D:$D,Bestandsübersicht!$B21),IF(LEFT($B21,1)*1=1,SUMIFS(Kollektenübersicht!J:J,Kollektenübersicht!$E:$E,Bestandsübersicht!$D21),IF(OR(LEFT($B21,1)*1=2,LEFT($B21,1)*1=3),SUMIFS(Kollektenübersicht!J:J,Kollektenübersicht!$G:$G,$L21),"")))))</f>
        <v/>
      </c>
      <c r="H21" s="30" t="str">
        <f t="shared" si="0"/>
        <v/>
      </c>
      <c r="L21" t="str">
        <f t="shared" si="1"/>
        <v/>
      </c>
    </row>
    <row r="22" spans="1:12" x14ac:dyDescent="0.3">
      <c r="A22" s="7">
        <v>11</v>
      </c>
      <c r="B22" s="82" t="str">
        <f>IFERROR(SMALL(Nebenrechnung!C:C,Bestandsübersicht!A22),"")</f>
        <v/>
      </c>
      <c r="C22" s="25" t="str">
        <f>IF(B22="","",VLOOKUP(B22,Nebenrechnung!C:E,3,FALSE))</f>
        <v/>
      </c>
      <c r="D22" s="26" t="str">
        <f>IF(B22="","",IF(LEFT(B22,1)*1&gt;3,"Keine Zweckbindung",IF(B22="","",VLOOKUP(B22,Nebenrechnung!C:D,2,FALSE))))</f>
        <v/>
      </c>
      <c r="E22" s="30" t="str">
        <f>IF(D22="","",IF(C22="Kollektenbons",Kollektenbons!C$6,IF(OR(C22="Freie Kollekte",C22="Freie Spende"),SUMIFS(Anfangsbestände!F:F,Anfangsbestände!A:A,Bestandsübersicht!C22),SUMIFS(Anfangsbestände!F:F,Anfangsbestände!D:D,CONCATENATE(C22,Bestandsübersicht!D22)))))</f>
        <v/>
      </c>
      <c r="F22" s="34" t="str">
        <f>IF($B22="","",IF(C22="Kollektenbons",SUM(Kollektenbons!C$10:C$109),IF(LEFT($B22,1)*1&gt;3,SUMIFS(Kollektenübersicht!H:H,Kollektenübersicht!$D:$D,Bestandsübersicht!$B22),IF(LEFT($B22,1)*1=1,SUMIFS(Kollektenübersicht!H:H,Kollektenübersicht!$E:$E,Bestandsübersicht!$D22),IF(LEFT($B22,1)*1=2,SUMIFS(Kollektenübersicht!H:H,Kollektenübersicht!$G:$G,$L22),IF(LEFT(B22,1)*1=3,SUMIFS(Kollektenübersicht!H:H,Kollektenübersicht!G:G,L22),""))))))</f>
        <v/>
      </c>
      <c r="G22" s="34" t="str">
        <f>IF($B22="","",IF(C22="Kollektenbons",SUM(Kollektenbons!F$10:F$109),IF(LEFT($B22,1)*1&gt;3,SUMIFS(Kollektenübersicht!J:J,Kollektenübersicht!$D:$D,Bestandsübersicht!$B22),IF(LEFT($B22,1)*1=1,SUMIFS(Kollektenübersicht!J:J,Kollektenübersicht!$E:$E,Bestandsübersicht!$D22),IF(OR(LEFT($B22,1)*1=2,LEFT($B22,1)*1=3),SUMIFS(Kollektenübersicht!J:J,Kollektenübersicht!$G:$G,$L22),"")))))</f>
        <v/>
      </c>
      <c r="H22" s="30" t="str">
        <f t="shared" si="0"/>
        <v/>
      </c>
      <c r="L22" t="str">
        <f t="shared" si="1"/>
        <v/>
      </c>
    </row>
    <row r="23" spans="1:12" x14ac:dyDescent="0.3">
      <c r="A23" s="7">
        <v>12</v>
      </c>
      <c r="B23" s="82" t="str">
        <f>IFERROR(SMALL(Nebenrechnung!C:C,Bestandsübersicht!A23),"")</f>
        <v/>
      </c>
      <c r="C23" s="25" t="str">
        <f>IF(B23="","",VLOOKUP(B23,Nebenrechnung!C:E,3,FALSE))</f>
        <v/>
      </c>
      <c r="D23" s="26" t="str">
        <f>IF(B23="","",IF(LEFT(B23,1)*1&gt;3,"Keine Zweckbindung",IF(B23="","",VLOOKUP(B23,Nebenrechnung!C:D,2,FALSE))))</f>
        <v/>
      </c>
      <c r="E23" s="30" t="str">
        <f>IF(D23="","",IF(C23="Kollektenbons",Kollektenbons!C$6,IF(OR(C23="Freie Kollekte",C23="Freie Spende"),SUMIFS(Anfangsbestände!F:F,Anfangsbestände!A:A,Bestandsübersicht!C23),SUMIFS(Anfangsbestände!F:F,Anfangsbestände!D:D,CONCATENATE(C23,Bestandsübersicht!D23)))))</f>
        <v/>
      </c>
      <c r="F23" s="34" t="str">
        <f>IF($B23="","",IF(C23="Kollektenbons",SUM(Kollektenbons!C$10:C$109),IF(LEFT($B23,1)*1&gt;3,SUMIFS(Kollektenübersicht!H:H,Kollektenübersicht!$D:$D,Bestandsübersicht!$B23),IF(LEFT($B23,1)*1=1,SUMIFS(Kollektenübersicht!H:H,Kollektenübersicht!$E:$E,Bestandsübersicht!$D23),IF(LEFT($B23,1)*1=2,SUMIFS(Kollektenübersicht!H:H,Kollektenübersicht!$G:$G,$L23),IF(LEFT(B23,1)*1=3,SUMIFS(Kollektenübersicht!H:H,Kollektenübersicht!G:G,L23),""))))))</f>
        <v/>
      </c>
      <c r="G23" s="34" t="str">
        <f>IF($B23="","",IF(C23="Kollektenbons",SUM(Kollektenbons!F$10:F$109),IF(LEFT($B23,1)*1&gt;3,SUMIFS(Kollektenübersicht!J:J,Kollektenübersicht!$D:$D,Bestandsübersicht!$B23),IF(LEFT($B23,1)*1=1,SUMIFS(Kollektenübersicht!J:J,Kollektenübersicht!$E:$E,Bestandsübersicht!$D23),IF(OR(LEFT($B23,1)*1=2,LEFT($B23,1)*1=3),SUMIFS(Kollektenübersicht!J:J,Kollektenübersicht!$G:$G,$L23),"")))))</f>
        <v/>
      </c>
      <c r="H23" s="30" t="str">
        <f t="shared" si="0"/>
        <v/>
      </c>
      <c r="L23" t="str">
        <f t="shared" si="1"/>
        <v/>
      </c>
    </row>
    <row r="24" spans="1:12" x14ac:dyDescent="0.3">
      <c r="A24" s="7">
        <v>13</v>
      </c>
      <c r="B24" s="82" t="str">
        <f>IFERROR(SMALL(Nebenrechnung!C:C,Bestandsübersicht!A24),"")</f>
        <v/>
      </c>
      <c r="C24" s="25" t="str">
        <f>IF(B24="","",VLOOKUP(B24,Nebenrechnung!C:E,3,FALSE))</f>
        <v/>
      </c>
      <c r="D24" s="26" t="str">
        <f>IF(B24="","",IF(LEFT(B24,1)*1&gt;3,"Keine Zweckbindung",IF(B24="","",VLOOKUP(B24,Nebenrechnung!C:D,2,FALSE))))</f>
        <v/>
      </c>
      <c r="E24" s="30" t="str">
        <f>IF(D24="","",IF(C24="Kollektenbons",Kollektenbons!C$6,IF(OR(C24="Freie Kollekte",C24="Freie Spende"),SUMIFS(Anfangsbestände!F:F,Anfangsbestände!A:A,Bestandsübersicht!C24),SUMIFS(Anfangsbestände!F:F,Anfangsbestände!D:D,CONCATENATE(C24,Bestandsübersicht!D24)))))</f>
        <v/>
      </c>
      <c r="F24" s="34" t="str">
        <f>IF($B24="","",IF(C24="Kollektenbons",SUM(Kollektenbons!C$10:C$109),IF(LEFT($B24,1)*1&gt;3,SUMIFS(Kollektenübersicht!H:H,Kollektenübersicht!$D:$D,Bestandsübersicht!$B24),IF(LEFT($B24,1)*1=1,SUMIFS(Kollektenübersicht!H:H,Kollektenübersicht!$E:$E,Bestandsübersicht!$D24),IF(LEFT($B24,1)*1=2,SUMIFS(Kollektenübersicht!H:H,Kollektenübersicht!$G:$G,$L24),IF(LEFT(B24,1)*1=3,SUMIFS(Kollektenübersicht!H:H,Kollektenübersicht!G:G,L24),""))))))</f>
        <v/>
      </c>
      <c r="G24" s="34" t="str">
        <f>IF($B24="","",IF(C24="Kollektenbons",SUM(Kollektenbons!F$10:F$109),IF(LEFT($B24,1)*1&gt;3,SUMIFS(Kollektenübersicht!J:J,Kollektenübersicht!$D:$D,Bestandsübersicht!$B24),IF(LEFT($B24,1)*1=1,SUMIFS(Kollektenübersicht!J:J,Kollektenübersicht!$E:$E,Bestandsübersicht!$D24),IF(OR(LEFT($B24,1)*1=2,LEFT($B24,1)*1=3),SUMIFS(Kollektenübersicht!J:J,Kollektenübersicht!$G:$G,$L24),"")))))</f>
        <v/>
      </c>
      <c r="H24" s="30" t="str">
        <f t="shared" si="0"/>
        <v/>
      </c>
      <c r="L24" t="str">
        <f t="shared" si="1"/>
        <v/>
      </c>
    </row>
    <row r="25" spans="1:12" x14ac:dyDescent="0.3">
      <c r="A25" s="7">
        <v>14</v>
      </c>
      <c r="B25" s="82" t="str">
        <f>IFERROR(SMALL(Nebenrechnung!C:C,Bestandsübersicht!A25),"")</f>
        <v/>
      </c>
      <c r="C25" s="25" t="str">
        <f>IF(B25="","",VLOOKUP(B25,Nebenrechnung!C:E,3,FALSE))</f>
        <v/>
      </c>
      <c r="D25" s="26" t="str">
        <f>IF(B25="","",IF(LEFT(B25,1)*1&gt;3,"Keine Zweckbindung",IF(B25="","",VLOOKUP(B25,Nebenrechnung!C:D,2,FALSE))))</f>
        <v/>
      </c>
      <c r="E25" s="30" t="str">
        <f>IF(D25="","",IF(C25="Kollektenbons",Kollektenbons!C$6,IF(OR(C25="Freie Kollekte",C25="Freie Spende"),SUMIFS(Anfangsbestände!F:F,Anfangsbestände!A:A,Bestandsübersicht!C25),SUMIFS(Anfangsbestände!F:F,Anfangsbestände!D:D,CONCATENATE(C25,Bestandsübersicht!D25)))))</f>
        <v/>
      </c>
      <c r="F25" s="34" t="str">
        <f>IF($B25="","",IF(C25="Kollektenbons",SUM(Kollektenbons!C$10:C$109),IF(LEFT($B25,1)*1&gt;3,SUMIFS(Kollektenübersicht!H:H,Kollektenübersicht!$D:$D,Bestandsübersicht!$B25),IF(LEFT($B25,1)*1=1,SUMIFS(Kollektenübersicht!H:H,Kollektenübersicht!$E:$E,Bestandsübersicht!$D25),IF(LEFT($B25,1)*1=2,SUMIFS(Kollektenübersicht!H:H,Kollektenübersicht!$G:$G,$L25),IF(LEFT(B25,1)*1=3,SUMIFS(Kollektenübersicht!H:H,Kollektenübersicht!G:G,L25),""))))))</f>
        <v/>
      </c>
      <c r="G25" s="34" t="str">
        <f>IF($B25="","",IF(C25="Kollektenbons",SUM(Kollektenbons!F$10:F$109),IF(LEFT($B25,1)*1&gt;3,SUMIFS(Kollektenübersicht!J:J,Kollektenübersicht!$D:$D,Bestandsübersicht!$B25),IF(LEFT($B25,1)*1=1,SUMIFS(Kollektenübersicht!J:J,Kollektenübersicht!$E:$E,Bestandsübersicht!$D25),IF(OR(LEFT($B25,1)*1=2,LEFT($B25,1)*1=3),SUMIFS(Kollektenübersicht!J:J,Kollektenübersicht!$G:$G,$L25),"")))))</f>
        <v/>
      </c>
      <c r="H25" s="30" t="str">
        <f t="shared" si="0"/>
        <v/>
      </c>
      <c r="L25" t="str">
        <f t="shared" si="1"/>
        <v/>
      </c>
    </row>
    <row r="26" spans="1:12" x14ac:dyDescent="0.3">
      <c r="A26" s="7">
        <v>15</v>
      </c>
      <c r="B26" s="82" t="str">
        <f>IFERROR(SMALL(Nebenrechnung!C:C,Bestandsübersicht!A26),"")</f>
        <v/>
      </c>
      <c r="C26" s="25" t="str">
        <f>IF(B26="","",VLOOKUP(B26,Nebenrechnung!C:E,3,FALSE))</f>
        <v/>
      </c>
      <c r="D26" s="26" t="str">
        <f>IF(B26="","",IF(LEFT(B26,1)*1&gt;3,"Keine Zweckbindung",IF(B26="","",VLOOKUP(B26,Nebenrechnung!C:D,2,FALSE))))</f>
        <v/>
      </c>
      <c r="E26" s="30" t="str">
        <f>IF(D26="","",IF(C26="Kollektenbons",Kollektenbons!C$6,IF(OR(C26="Freie Kollekte",C26="Freie Spende"),SUMIFS(Anfangsbestände!F:F,Anfangsbestände!A:A,Bestandsübersicht!C26),SUMIFS(Anfangsbestände!F:F,Anfangsbestände!D:D,CONCATENATE(C26,Bestandsübersicht!D26)))))</f>
        <v/>
      </c>
      <c r="F26" s="34" t="str">
        <f>IF($B26="","",IF(C26="Kollektenbons",SUM(Kollektenbons!C$10:C$109),IF(LEFT($B26,1)*1&gt;3,SUMIFS(Kollektenübersicht!H:H,Kollektenübersicht!$D:$D,Bestandsübersicht!$B26),IF(LEFT($B26,1)*1=1,SUMIFS(Kollektenübersicht!H:H,Kollektenübersicht!$E:$E,Bestandsübersicht!$D26),IF(LEFT($B26,1)*1=2,SUMIFS(Kollektenübersicht!H:H,Kollektenübersicht!$G:$G,$L26),IF(LEFT(B26,1)*1=3,SUMIFS(Kollektenübersicht!H:H,Kollektenübersicht!G:G,L26),""))))))</f>
        <v/>
      </c>
      <c r="G26" s="34" t="str">
        <f>IF($B26="","",IF(C26="Kollektenbons",SUM(Kollektenbons!F$10:F$109),IF(LEFT($B26,1)*1&gt;3,SUMIFS(Kollektenübersicht!J:J,Kollektenübersicht!$D:$D,Bestandsübersicht!$B26),IF(LEFT($B26,1)*1=1,SUMIFS(Kollektenübersicht!J:J,Kollektenübersicht!$E:$E,Bestandsübersicht!$D26),IF(OR(LEFT($B26,1)*1=2,LEFT($B26,1)*1=3),SUMIFS(Kollektenübersicht!J:J,Kollektenübersicht!$G:$G,$L26),"")))))</f>
        <v/>
      </c>
      <c r="H26" s="30" t="str">
        <f t="shared" si="0"/>
        <v/>
      </c>
      <c r="L26" t="str">
        <f t="shared" si="1"/>
        <v/>
      </c>
    </row>
    <row r="27" spans="1:12" x14ac:dyDescent="0.3">
      <c r="A27" s="7">
        <v>16</v>
      </c>
      <c r="B27" s="82" t="str">
        <f>IFERROR(SMALL(Nebenrechnung!C:C,Bestandsübersicht!A27),"")</f>
        <v/>
      </c>
      <c r="C27" s="25" t="str">
        <f>IF(B27="","",VLOOKUP(B27,Nebenrechnung!C:E,3,FALSE))</f>
        <v/>
      </c>
      <c r="D27" s="26" t="str">
        <f>IF(B27="","",IF(LEFT(B27,1)*1&gt;3,"Keine Zweckbindung",IF(B27="","",VLOOKUP(B27,Nebenrechnung!C:D,2,FALSE))))</f>
        <v/>
      </c>
      <c r="E27" s="30" t="str">
        <f>IF(D27="","",IF(C27="Kollektenbons",Kollektenbons!C$6,IF(OR(C27="Freie Kollekte",C27="Freie Spende"),SUMIFS(Anfangsbestände!F:F,Anfangsbestände!A:A,Bestandsübersicht!C27),SUMIFS(Anfangsbestände!F:F,Anfangsbestände!D:D,CONCATENATE(C27,Bestandsübersicht!D27)))))</f>
        <v/>
      </c>
      <c r="F27" s="34" t="str">
        <f>IF($B27="","",IF(C27="Kollektenbons",SUM(Kollektenbons!C$10:C$109),IF(LEFT($B27,1)*1&gt;3,SUMIFS(Kollektenübersicht!H:H,Kollektenübersicht!$D:$D,Bestandsübersicht!$B27),IF(LEFT($B27,1)*1=1,SUMIFS(Kollektenübersicht!H:H,Kollektenübersicht!$E:$E,Bestandsübersicht!$D27),IF(LEFT($B27,1)*1=2,SUMIFS(Kollektenübersicht!H:H,Kollektenübersicht!$G:$G,$L27),IF(LEFT(B27,1)*1=3,SUMIFS(Kollektenübersicht!H:H,Kollektenübersicht!G:G,L27),""))))))</f>
        <v/>
      </c>
      <c r="G27" s="34" t="str">
        <f>IF($B27="","",IF(C27="Kollektenbons",SUM(Kollektenbons!F$10:F$109),IF(LEFT($B27,1)*1&gt;3,SUMIFS(Kollektenübersicht!J:J,Kollektenübersicht!$D:$D,Bestandsübersicht!$B27),IF(LEFT($B27,1)*1=1,SUMIFS(Kollektenübersicht!J:J,Kollektenübersicht!$E:$E,Bestandsübersicht!$D27),IF(OR(LEFT($B27,1)*1=2,LEFT($B27,1)*1=3),SUMIFS(Kollektenübersicht!J:J,Kollektenübersicht!$G:$G,$L27),"")))))</f>
        <v/>
      </c>
      <c r="H27" s="30" t="str">
        <f t="shared" si="0"/>
        <v/>
      </c>
      <c r="L27" t="str">
        <f t="shared" si="1"/>
        <v/>
      </c>
    </row>
    <row r="28" spans="1:12" x14ac:dyDescent="0.3">
      <c r="A28" s="7">
        <v>17</v>
      </c>
      <c r="B28" s="82" t="str">
        <f>IFERROR(SMALL(Nebenrechnung!C:C,Bestandsübersicht!A28),"")</f>
        <v/>
      </c>
      <c r="C28" s="25" t="str">
        <f>IF(B28="","",VLOOKUP(B28,Nebenrechnung!C:E,3,FALSE))</f>
        <v/>
      </c>
      <c r="D28" s="26" t="str">
        <f>IF(B28="","",IF(LEFT(B28,1)*1&gt;3,"Keine Zweckbindung",IF(B28="","",VLOOKUP(B28,Nebenrechnung!C:D,2,FALSE))))</f>
        <v/>
      </c>
      <c r="E28" s="30" t="str">
        <f>IF(D28="","",IF(C28="Kollektenbons",Kollektenbons!C$6,IF(OR(C28="Freie Kollekte",C28="Freie Spende"),SUMIFS(Anfangsbestände!F:F,Anfangsbestände!A:A,Bestandsübersicht!C28),SUMIFS(Anfangsbestände!F:F,Anfangsbestände!D:D,CONCATENATE(C28,Bestandsübersicht!D28)))))</f>
        <v/>
      </c>
      <c r="F28" s="34" t="str">
        <f>IF($B28="","",IF(C28="Kollektenbons",SUM(Kollektenbons!C$10:C$109),IF(LEFT($B28,1)*1&gt;3,SUMIFS(Kollektenübersicht!H:H,Kollektenübersicht!$D:$D,Bestandsübersicht!$B28),IF(LEFT($B28,1)*1=1,SUMIFS(Kollektenübersicht!H:H,Kollektenübersicht!$E:$E,Bestandsübersicht!$D28),IF(LEFT($B28,1)*1=2,SUMIFS(Kollektenübersicht!H:H,Kollektenübersicht!$G:$G,$L28),IF(LEFT(B28,1)*1=3,SUMIFS(Kollektenübersicht!H:H,Kollektenübersicht!G:G,L28),""))))))</f>
        <v/>
      </c>
      <c r="G28" s="34" t="str">
        <f>IF($B28="","",IF(C28="Kollektenbons",SUM(Kollektenbons!F$10:F$109),IF(LEFT($B28,1)*1&gt;3,SUMIFS(Kollektenübersicht!J:J,Kollektenübersicht!$D:$D,Bestandsübersicht!$B28),IF(LEFT($B28,1)*1=1,SUMIFS(Kollektenübersicht!J:J,Kollektenübersicht!$E:$E,Bestandsübersicht!$D28),IF(OR(LEFT($B28,1)*1=2,LEFT($B28,1)*1=3),SUMIFS(Kollektenübersicht!J:J,Kollektenübersicht!$G:$G,$L28),"")))))</f>
        <v/>
      </c>
      <c r="H28" s="30" t="str">
        <f t="shared" si="0"/>
        <v/>
      </c>
      <c r="L28" t="str">
        <f t="shared" si="1"/>
        <v/>
      </c>
    </row>
    <row r="29" spans="1:12" x14ac:dyDescent="0.3">
      <c r="A29" s="7">
        <v>18</v>
      </c>
      <c r="B29" s="82" t="str">
        <f>IFERROR(SMALL(Nebenrechnung!C:C,Bestandsübersicht!A29),"")</f>
        <v/>
      </c>
      <c r="C29" s="25" t="str">
        <f>IF(B29="","",VLOOKUP(B29,Nebenrechnung!C:E,3,FALSE))</f>
        <v/>
      </c>
      <c r="D29" s="26" t="str">
        <f>IF(B29="","",IF(LEFT(B29,1)*1&gt;3,"Keine Zweckbindung",IF(B29="","",VLOOKUP(B29,Nebenrechnung!C:D,2,FALSE))))</f>
        <v/>
      </c>
      <c r="E29" s="30" t="str">
        <f>IF(D29="","",IF(C29="Kollektenbons",Kollektenbons!C$6,IF(OR(C29="Freie Kollekte",C29="Freie Spende"),SUMIFS(Anfangsbestände!F:F,Anfangsbestände!A:A,Bestandsübersicht!C29),SUMIFS(Anfangsbestände!F:F,Anfangsbestände!D:D,CONCATENATE(C29,Bestandsübersicht!D29)))))</f>
        <v/>
      </c>
      <c r="F29" s="34" t="str">
        <f>IF($B29="","",IF(C29="Kollektenbons",SUM(Kollektenbons!C$10:C$109),IF(LEFT($B29,1)*1&gt;3,SUMIFS(Kollektenübersicht!H:H,Kollektenübersicht!$D:$D,Bestandsübersicht!$B29),IF(LEFT($B29,1)*1=1,SUMIFS(Kollektenübersicht!H:H,Kollektenübersicht!$E:$E,Bestandsübersicht!$D29),IF(LEFT($B29,1)*1=2,SUMIFS(Kollektenübersicht!H:H,Kollektenübersicht!$G:$G,$L29),IF(LEFT(B29,1)*1=3,SUMIFS(Kollektenübersicht!H:H,Kollektenübersicht!G:G,L29),""))))))</f>
        <v/>
      </c>
      <c r="G29" s="34" t="str">
        <f>IF($B29="","",IF(C29="Kollektenbons",SUM(Kollektenbons!F$10:F$109),IF(LEFT($B29,1)*1&gt;3,SUMIFS(Kollektenübersicht!J:J,Kollektenübersicht!$D:$D,Bestandsübersicht!$B29),IF(LEFT($B29,1)*1=1,SUMIFS(Kollektenübersicht!J:J,Kollektenübersicht!$E:$E,Bestandsübersicht!$D29),IF(OR(LEFT($B29,1)*1=2,LEFT($B29,1)*1=3),SUMIFS(Kollektenübersicht!J:J,Kollektenübersicht!$G:$G,$L29),"")))))</f>
        <v/>
      </c>
      <c r="H29" s="30" t="str">
        <f t="shared" si="0"/>
        <v/>
      </c>
      <c r="L29" t="str">
        <f t="shared" si="1"/>
        <v/>
      </c>
    </row>
    <row r="30" spans="1:12" x14ac:dyDescent="0.3">
      <c r="A30" s="7">
        <v>19</v>
      </c>
      <c r="B30" s="82" t="str">
        <f>IFERROR(SMALL(Nebenrechnung!C:C,Bestandsübersicht!A30),"")</f>
        <v/>
      </c>
      <c r="C30" s="25" t="str">
        <f>IF(B30="","",VLOOKUP(B30,Nebenrechnung!C:E,3,FALSE))</f>
        <v/>
      </c>
      <c r="D30" s="26" t="str">
        <f>IF(B30="","",IF(LEFT(B30,1)*1&gt;3,"Keine Zweckbindung",IF(B30="","",VLOOKUP(B30,Nebenrechnung!C:D,2,FALSE))))</f>
        <v/>
      </c>
      <c r="E30" s="30" t="str">
        <f>IF(D30="","",IF(C30="Kollektenbons",Kollektenbons!C$6,IF(OR(C30="Freie Kollekte",C30="Freie Spende"),SUMIFS(Anfangsbestände!F:F,Anfangsbestände!A:A,Bestandsübersicht!C30),SUMIFS(Anfangsbestände!F:F,Anfangsbestände!D:D,CONCATENATE(C30,Bestandsübersicht!D30)))))</f>
        <v/>
      </c>
      <c r="F30" s="34" t="str">
        <f>IF($B30="","",IF(C30="Kollektenbons",SUM(Kollektenbons!C$10:C$109),IF(LEFT($B30,1)*1&gt;3,SUMIFS(Kollektenübersicht!H:H,Kollektenübersicht!$D:$D,Bestandsübersicht!$B30),IF(LEFT($B30,1)*1=1,SUMIFS(Kollektenübersicht!H:H,Kollektenübersicht!$E:$E,Bestandsübersicht!$D30),IF(LEFT($B30,1)*1=2,SUMIFS(Kollektenübersicht!H:H,Kollektenübersicht!$G:$G,$L30),IF(LEFT(B30,1)*1=3,SUMIFS(Kollektenübersicht!H:H,Kollektenübersicht!G:G,L30),""))))))</f>
        <v/>
      </c>
      <c r="G30" s="34" t="str">
        <f>IF($B30="","",IF(C30="Kollektenbons",SUM(Kollektenbons!F$10:F$109),IF(LEFT($B30,1)*1&gt;3,SUMIFS(Kollektenübersicht!J:J,Kollektenübersicht!$D:$D,Bestandsübersicht!$B30),IF(LEFT($B30,1)*1=1,SUMIFS(Kollektenübersicht!J:J,Kollektenübersicht!$E:$E,Bestandsübersicht!$D30),IF(OR(LEFT($B30,1)*1=2,LEFT($B30,1)*1=3),SUMIFS(Kollektenübersicht!J:J,Kollektenübersicht!$G:$G,$L30),"")))))</f>
        <v/>
      </c>
      <c r="H30" s="30" t="str">
        <f t="shared" si="0"/>
        <v/>
      </c>
      <c r="L30" t="str">
        <f t="shared" si="1"/>
        <v/>
      </c>
    </row>
    <row r="31" spans="1:12" x14ac:dyDescent="0.3">
      <c r="A31" s="7">
        <v>20</v>
      </c>
      <c r="B31" s="82" t="str">
        <f>IFERROR(SMALL(Nebenrechnung!C:C,Bestandsübersicht!A31),"")</f>
        <v/>
      </c>
      <c r="C31" s="25" t="str">
        <f>IF(B31="","",VLOOKUP(B31,Nebenrechnung!C:E,3,FALSE))</f>
        <v/>
      </c>
      <c r="D31" s="26" t="str">
        <f>IF(B31="","",IF(LEFT(B31,1)*1&gt;3,"Keine Zweckbindung",IF(B31="","",VLOOKUP(B31,Nebenrechnung!C:D,2,FALSE))))</f>
        <v/>
      </c>
      <c r="E31" s="30" t="str">
        <f>IF(D31="","",IF(C31="Kollektenbons",Kollektenbons!C$6,IF(OR(C31="Freie Kollekte",C31="Freie Spende"),SUMIFS(Anfangsbestände!F:F,Anfangsbestände!A:A,Bestandsübersicht!C31),SUMIFS(Anfangsbestände!F:F,Anfangsbestände!D:D,CONCATENATE(C31,Bestandsübersicht!D31)))))</f>
        <v/>
      </c>
      <c r="F31" s="34" t="str">
        <f>IF($B31="","",IF(C31="Kollektenbons",SUM(Kollektenbons!C$10:C$109),IF(LEFT($B31,1)*1&gt;3,SUMIFS(Kollektenübersicht!H:H,Kollektenübersicht!$D:$D,Bestandsübersicht!$B31),IF(LEFT($B31,1)*1=1,SUMIFS(Kollektenübersicht!H:H,Kollektenübersicht!$E:$E,Bestandsübersicht!$D31),IF(LEFT($B31,1)*1=2,SUMIFS(Kollektenübersicht!H:H,Kollektenübersicht!$G:$G,$L31),IF(LEFT(B31,1)*1=3,SUMIFS(Kollektenübersicht!H:H,Kollektenübersicht!G:G,L31),""))))))</f>
        <v/>
      </c>
      <c r="G31" s="34" t="str">
        <f>IF($B31="","",IF(C31="Kollektenbons",SUM(Kollektenbons!F$10:F$109),IF(LEFT($B31,1)*1&gt;3,SUMIFS(Kollektenübersicht!J:J,Kollektenübersicht!$D:$D,Bestandsübersicht!$B31),IF(LEFT($B31,1)*1=1,SUMIFS(Kollektenübersicht!J:J,Kollektenübersicht!$E:$E,Bestandsübersicht!$D31),IF(OR(LEFT($B31,1)*1=2,LEFT($B31,1)*1=3),SUMIFS(Kollektenübersicht!J:J,Kollektenübersicht!$G:$G,$L31),"")))))</f>
        <v/>
      </c>
      <c r="H31" s="30" t="str">
        <f t="shared" si="0"/>
        <v/>
      </c>
      <c r="L31" t="str">
        <f t="shared" si="1"/>
        <v/>
      </c>
    </row>
    <row r="32" spans="1:12" x14ac:dyDescent="0.3">
      <c r="A32" s="7">
        <v>21</v>
      </c>
      <c r="B32" s="82" t="str">
        <f>IFERROR(SMALL(Nebenrechnung!C:C,Bestandsübersicht!A32),"")</f>
        <v/>
      </c>
      <c r="C32" s="25" t="str">
        <f>IF(B32="","",VLOOKUP(B32,Nebenrechnung!C:E,3,FALSE))</f>
        <v/>
      </c>
      <c r="D32" s="26" t="str">
        <f>IF(B32="","",IF(LEFT(B32,1)*1&gt;3,"Keine Zweckbindung",IF(B32="","",VLOOKUP(B32,Nebenrechnung!C:D,2,FALSE))))</f>
        <v/>
      </c>
      <c r="E32" s="30" t="str">
        <f>IF(D32="","",IF(C32="Kollektenbons",Kollektenbons!C$6,IF(OR(C32="Freie Kollekte",C32="Freie Spende"),SUMIFS(Anfangsbestände!F:F,Anfangsbestände!A:A,Bestandsübersicht!C32),SUMIFS(Anfangsbestände!F:F,Anfangsbestände!D:D,CONCATENATE(C32,Bestandsübersicht!D32)))))</f>
        <v/>
      </c>
      <c r="F32" s="34" t="str">
        <f>IF($B32="","",IF(C32="Kollektenbons",SUM(Kollektenbons!C$10:C$109),IF(LEFT($B32,1)*1&gt;3,SUMIFS(Kollektenübersicht!H:H,Kollektenübersicht!$D:$D,Bestandsübersicht!$B32),IF(LEFT($B32,1)*1=1,SUMIFS(Kollektenübersicht!H:H,Kollektenübersicht!$E:$E,Bestandsübersicht!$D32),IF(LEFT($B32,1)*1=2,SUMIFS(Kollektenübersicht!H:H,Kollektenübersicht!$G:$G,$L32),IF(LEFT(B32,1)*1=3,SUMIFS(Kollektenübersicht!H:H,Kollektenübersicht!G:G,L32),""))))))</f>
        <v/>
      </c>
      <c r="G32" s="34" t="str">
        <f>IF($B32="","",IF(C32="Kollektenbons",SUM(Kollektenbons!F$10:F$109),IF(LEFT($B32,1)*1&gt;3,SUMIFS(Kollektenübersicht!J:J,Kollektenübersicht!$D:$D,Bestandsübersicht!$B32),IF(LEFT($B32,1)*1=1,SUMIFS(Kollektenübersicht!J:J,Kollektenübersicht!$E:$E,Bestandsübersicht!$D32),IF(OR(LEFT($B32,1)*1=2,LEFT($B32,1)*1=3),SUMIFS(Kollektenübersicht!J:J,Kollektenübersicht!$G:$G,$L32),"")))))</f>
        <v/>
      </c>
      <c r="H32" s="30" t="str">
        <f t="shared" si="0"/>
        <v/>
      </c>
      <c r="L32" t="str">
        <f t="shared" si="1"/>
        <v/>
      </c>
    </row>
    <row r="33" spans="1:12" x14ac:dyDescent="0.3">
      <c r="A33" s="7">
        <v>22</v>
      </c>
      <c r="B33" s="82" t="str">
        <f>IFERROR(SMALL(Nebenrechnung!C:C,Bestandsübersicht!A33),"")</f>
        <v/>
      </c>
      <c r="C33" s="25" t="str">
        <f>IF(B33="","",VLOOKUP(B33,Nebenrechnung!C:E,3,FALSE))</f>
        <v/>
      </c>
      <c r="D33" s="26" t="str">
        <f>IF(B33="","",IF(LEFT(B33,1)*1&gt;3,"Keine Zweckbindung",IF(B33="","",VLOOKUP(B33,Nebenrechnung!C:D,2,FALSE))))</f>
        <v/>
      </c>
      <c r="E33" s="30" t="str">
        <f>IF(D33="","",IF(C33="Kollektenbons",Kollektenbons!C$6,IF(OR(C33="Freie Kollekte",C33="Freie Spende"),SUMIFS(Anfangsbestände!F:F,Anfangsbestände!A:A,Bestandsübersicht!C33),SUMIFS(Anfangsbestände!F:F,Anfangsbestände!D:D,CONCATENATE(C33,Bestandsübersicht!D33)))))</f>
        <v/>
      </c>
      <c r="F33" s="34" t="str">
        <f>IF($B33="","",IF(C33="Kollektenbons",SUM(Kollektenbons!C$10:C$109),IF(LEFT($B33,1)*1&gt;3,SUMIFS(Kollektenübersicht!H:H,Kollektenübersicht!$D:$D,Bestandsübersicht!$B33),IF(LEFT($B33,1)*1=1,SUMIFS(Kollektenübersicht!H:H,Kollektenübersicht!$E:$E,Bestandsübersicht!$D33),IF(LEFT($B33,1)*1=2,SUMIFS(Kollektenübersicht!H:H,Kollektenübersicht!$G:$G,$L33),IF(LEFT(B33,1)*1=3,SUMIFS(Kollektenübersicht!H:H,Kollektenübersicht!G:G,L33),""))))))</f>
        <v/>
      </c>
      <c r="G33" s="34" t="str">
        <f>IF($B33="","",IF(C33="Kollektenbons",SUM(Kollektenbons!F$10:F$109),IF(LEFT($B33,1)*1&gt;3,SUMIFS(Kollektenübersicht!J:J,Kollektenübersicht!$D:$D,Bestandsübersicht!$B33),IF(LEFT($B33,1)*1=1,SUMIFS(Kollektenübersicht!J:J,Kollektenübersicht!$E:$E,Bestandsübersicht!$D33),IF(OR(LEFT($B33,1)*1=2,LEFT($B33,1)*1=3),SUMIFS(Kollektenübersicht!J:J,Kollektenübersicht!$G:$G,$L33),"")))))</f>
        <v/>
      </c>
      <c r="H33" s="30" t="str">
        <f t="shared" si="0"/>
        <v/>
      </c>
      <c r="L33" t="str">
        <f t="shared" si="1"/>
        <v/>
      </c>
    </row>
    <row r="34" spans="1:12" x14ac:dyDescent="0.3">
      <c r="A34" s="7">
        <v>23</v>
      </c>
      <c r="B34" s="82" t="str">
        <f>IFERROR(SMALL(Nebenrechnung!C:C,Bestandsübersicht!A34),"")</f>
        <v/>
      </c>
      <c r="C34" s="25" t="str">
        <f>IF(B34="","",VLOOKUP(B34,Nebenrechnung!C:E,3,FALSE))</f>
        <v/>
      </c>
      <c r="D34" s="26" t="str">
        <f>IF(B34="","",IF(LEFT(B34,1)*1&gt;3,"Keine Zweckbindung",IF(B34="","",VLOOKUP(B34,Nebenrechnung!C:D,2,FALSE))))</f>
        <v/>
      </c>
      <c r="E34" s="30" t="str">
        <f>IF(D34="","",IF(C34="Kollektenbons",Kollektenbons!C$6,IF(OR(C34="Freie Kollekte",C34="Freie Spende"),SUMIFS(Anfangsbestände!F:F,Anfangsbestände!A:A,Bestandsübersicht!C34),SUMIFS(Anfangsbestände!F:F,Anfangsbestände!D:D,CONCATENATE(C34,Bestandsübersicht!D34)))))</f>
        <v/>
      </c>
      <c r="F34" s="34" t="str">
        <f>IF($B34="","",IF(C34="Kollektenbons",SUM(Kollektenbons!C$10:C$109),IF(LEFT($B34,1)*1&gt;3,SUMIFS(Kollektenübersicht!H:H,Kollektenübersicht!$D:$D,Bestandsübersicht!$B34),IF(LEFT($B34,1)*1=1,SUMIFS(Kollektenübersicht!H:H,Kollektenübersicht!$E:$E,Bestandsübersicht!$D34),IF(LEFT($B34,1)*1=2,SUMIFS(Kollektenübersicht!H:H,Kollektenübersicht!$G:$G,$L34),IF(LEFT(B34,1)*1=3,SUMIFS(Kollektenübersicht!H:H,Kollektenübersicht!G:G,L34),""))))))</f>
        <v/>
      </c>
      <c r="G34" s="34" t="str">
        <f>IF($B34="","",IF(C34="Kollektenbons",SUM(Kollektenbons!F$10:F$109),IF(LEFT($B34,1)*1&gt;3,SUMIFS(Kollektenübersicht!J:J,Kollektenübersicht!$D:$D,Bestandsübersicht!$B34),IF(LEFT($B34,1)*1=1,SUMIFS(Kollektenübersicht!J:J,Kollektenübersicht!$E:$E,Bestandsübersicht!$D34),IF(OR(LEFT($B34,1)*1=2,LEFT($B34,1)*1=3),SUMIFS(Kollektenübersicht!J:J,Kollektenübersicht!$G:$G,$L34),"")))))</f>
        <v/>
      </c>
      <c r="H34" s="30" t="str">
        <f t="shared" si="0"/>
        <v/>
      </c>
      <c r="L34" t="str">
        <f t="shared" si="1"/>
        <v/>
      </c>
    </row>
    <row r="35" spans="1:12" x14ac:dyDescent="0.3">
      <c r="A35" s="7">
        <v>24</v>
      </c>
      <c r="B35" s="82" t="str">
        <f>IFERROR(SMALL(Nebenrechnung!C:C,Bestandsübersicht!A35),"")</f>
        <v/>
      </c>
      <c r="C35" s="25" t="str">
        <f>IF(B35="","",VLOOKUP(B35,Nebenrechnung!C:E,3,FALSE))</f>
        <v/>
      </c>
      <c r="D35" s="26" t="str">
        <f>IF(B35="","",IF(LEFT(B35,1)*1&gt;3,"Keine Zweckbindung",IF(B35="","",VLOOKUP(B35,Nebenrechnung!C:D,2,FALSE))))</f>
        <v/>
      </c>
      <c r="E35" s="30" t="str">
        <f>IF(D35="","",IF(C35="Kollektenbons",Kollektenbons!C$6,IF(OR(C35="Freie Kollekte",C35="Freie Spende"),SUMIFS(Anfangsbestände!F:F,Anfangsbestände!A:A,Bestandsübersicht!C35),SUMIFS(Anfangsbestände!F:F,Anfangsbestände!D:D,CONCATENATE(C35,Bestandsübersicht!D35)))))</f>
        <v/>
      </c>
      <c r="F35" s="34" t="str">
        <f>IF($B35="","",IF(C35="Kollektenbons",SUM(Kollektenbons!C$10:C$109),IF(LEFT($B35,1)*1&gt;3,SUMIFS(Kollektenübersicht!H:H,Kollektenübersicht!$D:$D,Bestandsübersicht!$B35),IF(LEFT($B35,1)*1=1,SUMIFS(Kollektenübersicht!H:H,Kollektenübersicht!$E:$E,Bestandsübersicht!$D35),IF(LEFT($B35,1)*1=2,SUMIFS(Kollektenübersicht!H:H,Kollektenübersicht!$G:$G,$L35),IF(LEFT(B35,1)*1=3,SUMIFS(Kollektenübersicht!H:H,Kollektenübersicht!G:G,L35),""))))))</f>
        <v/>
      </c>
      <c r="G35" s="34" t="str">
        <f>IF($B35="","",IF(C35="Kollektenbons",SUM(Kollektenbons!F$10:F$109),IF(LEFT($B35,1)*1&gt;3,SUMIFS(Kollektenübersicht!J:J,Kollektenübersicht!$D:$D,Bestandsübersicht!$B35),IF(LEFT($B35,1)*1=1,SUMIFS(Kollektenübersicht!J:J,Kollektenübersicht!$E:$E,Bestandsübersicht!$D35),IF(OR(LEFT($B35,1)*1=2,LEFT($B35,1)*1=3),SUMIFS(Kollektenübersicht!J:J,Kollektenübersicht!$G:$G,$L35),"")))))</f>
        <v/>
      </c>
      <c r="H35" s="30" t="str">
        <f t="shared" si="0"/>
        <v/>
      </c>
      <c r="L35" t="str">
        <f t="shared" si="1"/>
        <v/>
      </c>
    </row>
    <row r="36" spans="1:12" x14ac:dyDescent="0.3">
      <c r="A36" s="7">
        <v>25</v>
      </c>
      <c r="B36" s="82" t="str">
        <f>IFERROR(SMALL(Nebenrechnung!C:C,Bestandsübersicht!A36),"")</f>
        <v/>
      </c>
      <c r="C36" s="25" t="str">
        <f>IF(B36="","",VLOOKUP(B36,Nebenrechnung!C:E,3,FALSE))</f>
        <v/>
      </c>
      <c r="D36" s="26" t="str">
        <f>IF(B36="","",IF(LEFT(B36,1)*1&gt;3,"Keine Zweckbindung",IF(B36="","",VLOOKUP(B36,Nebenrechnung!C:D,2,FALSE))))</f>
        <v/>
      </c>
      <c r="E36" s="30" t="str">
        <f>IF(D36="","",IF(C36="Kollektenbons",Kollektenbons!C$6,IF(OR(C36="Freie Kollekte",C36="Freie Spende"),SUMIFS(Anfangsbestände!F:F,Anfangsbestände!A:A,Bestandsübersicht!C36),SUMIFS(Anfangsbestände!F:F,Anfangsbestände!D:D,CONCATENATE(C36,Bestandsübersicht!D36)))))</f>
        <v/>
      </c>
      <c r="F36" s="34" t="str">
        <f>IF($B36="","",IF(C36="Kollektenbons",SUM(Kollektenbons!C$10:C$109),IF(LEFT($B36,1)*1&gt;3,SUMIFS(Kollektenübersicht!H:H,Kollektenübersicht!$D:$D,Bestandsübersicht!$B36),IF(LEFT($B36,1)*1=1,SUMIFS(Kollektenübersicht!H:H,Kollektenübersicht!$E:$E,Bestandsübersicht!$D36),IF(LEFT($B36,1)*1=2,SUMIFS(Kollektenübersicht!H:H,Kollektenübersicht!$G:$G,$L36),IF(LEFT(B36,1)*1=3,SUMIFS(Kollektenübersicht!H:H,Kollektenübersicht!G:G,L36),""))))))</f>
        <v/>
      </c>
      <c r="G36" s="34" t="str">
        <f>IF($B36="","",IF(C36="Kollektenbons",SUM(Kollektenbons!F$10:F$109),IF(LEFT($B36,1)*1&gt;3,SUMIFS(Kollektenübersicht!J:J,Kollektenübersicht!$D:$D,Bestandsübersicht!$B36),IF(LEFT($B36,1)*1=1,SUMIFS(Kollektenübersicht!J:J,Kollektenübersicht!$E:$E,Bestandsübersicht!$D36),IF(OR(LEFT($B36,1)*1=2,LEFT($B36,1)*1=3),SUMIFS(Kollektenübersicht!J:J,Kollektenübersicht!$G:$G,$L36),"")))))</f>
        <v/>
      </c>
      <c r="H36" s="30" t="str">
        <f t="shared" si="0"/>
        <v/>
      </c>
      <c r="L36" t="str">
        <f t="shared" si="1"/>
        <v/>
      </c>
    </row>
    <row r="37" spans="1:12" x14ac:dyDescent="0.3">
      <c r="A37" s="7">
        <v>26</v>
      </c>
      <c r="B37" s="82" t="str">
        <f>IFERROR(SMALL(Nebenrechnung!C:C,Bestandsübersicht!A37),"")</f>
        <v/>
      </c>
      <c r="C37" s="25" t="str">
        <f>IF(B37="","",VLOOKUP(B37,Nebenrechnung!C:E,3,FALSE))</f>
        <v/>
      </c>
      <c r="D37" s="26" t="str">
        <f>IF(B37="","",IF(LEFT(B37,1)*1&gt;3,"Keine Zweckbindung",IF(B37="","",VLOOKUP(B37,Nebenrechnung!C:D,2,FALSE))))</f>
        <v/>
      </c>
      <c r="E37" s="30" t="str">
        <f>IF(D37="","",IF(C37="Kollektenbons",Kollektenbons!C$6,IF(OR(C37="Freie Kollekte",C37="Freie Spende"),SUMIFS(Anfangsbestände!F:F,Anfangsbestände!A:A,Bestandsübersicht!C37),SUMIFS(Anfangsbestände!F:F,Anfangsbestände!D:D,CONCATENATE(C37,Bestandsübersicht!D37)))))</f>
        <v/>
      </c>
      <c r="F37" s="34" t="str">
        <f>IF($B37="","",IF(C37="Kollektenbons",SUM(Kollektenbons!C$10:C$109),IF(LEFT($B37,1)*1&gt;3,SUMIFS(Kollektenübersicht!H:H,Kollektenübersicht!$D:$D,Bestandsübersicht!$B37),IF(LEFT($B37,1)*1=1,SUMIFS(Kollektenübersicht!H:H,Kollektenübersicht!$E:$E,Bestandsübersicht!$D37),IF(LEFT($B37,1)*1=2,SUMIFS(Kollektenübersicht!H:H,Kollektenübersicht!$G:$G,$L37),IF(LEFT(B37,1)*1=3,SUMIFS(Kollektenübersicht!H:H,Kollektenübersicht!G:G,L37),""))))))</f>
        <v/>
      </c>
      <c r="G37" s="34" t="str">
        <f>IF($B37="","",IF(C37="Kollektenbons",SUM(Kollektenbons!F$10:F$109),IF(LEFT($B37,1)*1&gt;3,SUMIFS(Kollektenübersicht!J:J,Kollektenübersicht!$D:$D,Bestandsübersicht!$B37),IF(LEFT($B37,1)*1=1,SUMIFS(Kollektenübersicht!J:J,Kollektenübersicht!$E:$E,Bestandsübersicht!$D37),IF(OR(LEFT($B37,1)*1=2,LEFT($B37,1)*1=3),SUMIFS(Kollektenübersicht!J:J,Kollektenübersicht!$G:$G,$L37),"")))))</f>
        <v/>
      </c>
      <c r="H37" s="30" t="str">
        <f t="shared" si="0"/>
        <v/>
      </c>
      <c r="L37" t="str">
        <f t="shared" si="1"/>
        <v/>
      </c>
    </row>
    <row r="38" spans="1:12" x14ac:dyDescent="0.3">
      <c r="A38" s="7">
        <v>27</v>
      </c>
      <c r="B38" s="82" t="str">
        <f>IFERROR(SMALL(Nebenrechnung!C:C,Bestandsübersicht!A38),"")</f>
        <v/>
      </c>
      <c r="C38" s="25" t="str">
        <f>IF(B38="","",VLOOKUP(B38,Nebenrechnung!C:E,3,FALSE))</f>
        <v/>
      </c>
      <c r="D38" s="26" t="str">
        <f>IF(B38="","",IF(LEFT(B38,1)*1&gt;3,"Keine Zweckbindung",IF(B38="","",VLOOKUP(B38,Nebenrechnung!C:D,2,FALSE))))</f>
        <v/>
      </c>
      <c r="E38" s="30" t="str">
        <f>IF(D38="","",IF(C38="Kollektenbons",Kollektenbons!C$6,IF(OR(C38="Freie Kollekte",C38="Freie Spende"),SUMIFS(Anfangsbestände!F:F,Anfangsbestände!A:A,Bestandsübersicht!C38),SUMIFS(Anfangsbestände!F:F,Anfangsbestände!D:D,CONCATENATE(C38,Bestandsübersicht!D38)))))</f>
        <v/>
      </c>
      <c r="F38" s="34" t="str">
        <f>IF($B38="","",IF(C38="Kollektenbons",SUM(Kollektenbons!C$10:C$109),IF(LEFT($B38,1)*1&gt;3,SUMIFS(Kollektenübersicht!H:H,Kollektenübersicht!$D:$D,Bestandsübersicht!$B38),IF(LEFT($B38,1)*1=1,SUMIFS(Kollektenübersicht!H:H,Kollektenübersicht!$E:$E,Bestandsübersicht!$D38),IF(LEFT($B38,1)*1=2,SUMIFS(Kollektenübersicht!H:H,Kollektenübersicht!$G:$G,$L38),IF(LEFT(B38,1)*1=3,SUMIFS(Kollektenübersicht!H:H,Kollektenübersicht!G:G,L38),""))))))</f>
        <v/>
      </c>
      <c r="G38" s="34" t="str">
        <f>IF($B38="","",IF(C38="Kollektenbons",SUM(Kollektenbons!F$10:F$109),IF(LEFT($B38,1)*1&gt;3,SUMIFS(Kollektenübersicht!J:J,Kollektenübersicht!$D:$D,Bestandsübersicht!$B38),IF(LEFT($B38,1)*1=1,SUMIFS(Kollektenübersicht!J:J,Kollektenübersicht!$E:$E,Bestandsübersicht!$D38),IF(OR(LEFT($B38,1)*1=2,LEFT($B38,1)*1=3),SUMIFS(Kollektenübersicht!J:J,Kollektenübersicht!$G:$G,$L38),"")))))</f>
        <v/>
      </c>
      <c r="H38" s="30" t="str">
        <f t="shared" si="0"/>
        <v/>
      </c>
      <c r="L38" t="str">
        <f t="shared" si="1"/>
        <v/>
      </c>
    </row>
    <row r="39" spans="1:12" x14ac:dyDescent="0.3">
      <c r="A39" s="7">
        <v>28</v>
      </c>
      <c r="B39" s="82" t="str">
        <f>IFERROR(SMALL(Nebenrechnung!C:C,Bestandsübersicht!A39),"")</f>
        <v/>
      </c>
      <c r="C39" s="25" t="str">
        <f>IF(B39="","",VLOOKUP(B39,Nebenrechnung!C:E,3,FALSE))</f>
        <v/>
      </c>
      <c r="D39" s="26" t="str">
        <f>IF(B39="","",IF(LEFT(B39,1)*1&gt;3,"Keine Zweckbindung",IF(B39="","",VLOOKUP(B39,Nebenrechnung!C:D,2,FALSE))))</f>
        <v/>
      </c>
      <c r="E39" s="30" t="str">
        <f>IF(D39="","",IF(C39="Kollektenbons",Kollektenbons!C$6,IF(OR(C39="Freie Kollekte",C39="Freie Spende"),SUMIFS(Anfangsbestände!F:F,Anfangsbestände!A:A,Bestandsübersicht!C39),SUMIFS(Anfangsbestände!F:F,Anfangsbestände!D:D,CONCATENATE(C39,Bestandsübersicht!D39)))))</f>
        <v/>
      </c>
      <c r="F39" s="34" t="str">
        <f>IF($B39="","",IF(C39="Kollektenbons",SUM(Kollektenbons!C$10:C$109),IF(LEFT($B39,1)*1&gt;3,SUMIFS(Kollektenübersicht!H:H,Kollektenübersicht!$D:$D,Bestandsübersicht!$B39),IF(LEFT($B39,1)*1=1,SUMIFS(Kollektenübersicht!H:H,Kollektenübersicht!$E:$E,Bestandsübersicht!$D39),IF(LEFT($B39,1)*1=2,SUMIFS(Kollektenübersicht!H:H,Kollektenübersicht!$G:$G,$L39),IF(LEFT(B39,1)*1=3,SUMIFS(Kollektenübersicht!H:H,Kollektenübersicht!G:G,L39),""))))))</f>
        <v/>
      </c>
      <c r="G39" s="34" t="str">
        <f>IF($B39="","",IF(C39="Kollektenbons",SUM(Kollektenbons!F$10:F$109),IF(LEFT($B39,1)*1&gt;3,SUMIFS(Kollektenübersicht!J:J,Kollektenübersicht!$D:$D,Bestandsübersicht!$B39),IF(LEFT($B39,1)*1=1,SUMIFS(Kollektenübersicht!J:J,Kollektenübersicht!$E:$E,Bestandsübersicht!$D39),IF(OR(LEFT($B39,1)*1=2,LEFT($B39,1)*1=3),SUMIFS(Kollektenübersicht!J:J,Kollektenübersicht!$G:$G,$L39),"")))))</f>
        <v/>
      </c>
      <c r="H39" s="30" t="str">
        <f t="shared" si="0"/>
        <v/>
      </c>
      <c r="L39" t="str">
        <f t="shared" si="1"/>
        <v/>
      </c>
    </row>
    <row r="40" spans="1:12" x14ac:dyDescent="0.3">
      <c r="A40" s="7">
        <v>29</v>
      </c>
      <c r="B40" s="82" t="str">
        <f>IFERROR(SMALL(Nebenrechnung!C:C,Bestandsübersicht!A40),"")</f>
        <v/>
      </c>
      <c r="C40" s="25" t="str">
        <f>IF(B40="","",VLOOKUP(B40,Nebenrechnung!C:E,3,FALSE))</f>
        <v/>
      </c>
      <c r="D40" s="26" t="str">
        <f>IF(B40="","",IF(LEFT(B40,1)*1&gt;3,"Keine Zweckbindung",IF(B40="","",VLOOKUP(B40,Nebenrechnung!C:D,2,FALSE))))</f>
        <v/>
      </c>
      <c r="E40" s="30" t="str">
        <f>IF(D40="","",IF(C40="Kollektenbons",Kollektenbons!C$6,IF(OR(C40="Freie Kollekte",C40="Freie Spende"),SUMIFS(Anfangsbestände!F:F,Anfangsbestände!A:A,Bestandsübersicht!C40),SUMIFS(Anfangsbestände!F:F,Anfangsbestände!D:D,CONCATENATE(C40,Bestandsübersicht!D40)))))</f>
        <v/>
      </c>
      <c r="F40" s="34" t="str">
        <f>IF($B40="","",IF(C40="Kollektenbons",SUM(Kollektenbons!C$10:C$109),IF(LEFT($B40,1)*1&gt;3,SUMIFS(Kollektenübersicht!H:H,Kollektenübersicht!$D:$D,Bestandsübersicht!$B40),IF(LEFT($B40,1)*1=1,SUMIFS(Kollektenübersicht!H:H,Kollektenübersicht!$E:$E,Bestandsübersicht!$D40),IF(LEFT($B40,1)*1=2,SUMIFS(Kollektenübersicht!H:H,Kollektenübersicht!$G:$G,$L40),IF(LEFT(B40,1)*1=3,SUMIFS(Kollektenübersicht!H:H,Kollektenübersicht!G:G,L40),""))))))</f>
        <v/>
      </c>
      <c r="G40" s="34" t="str">
        <f>IF($B40="","",IF(C40="Kollektenbons",SUM(Kollektenbons!F$10:F$109),IF(LEFT($B40,1)*1&gt;3,SUMIFS(Kollektenübersicht!J:J,Kollektenübersicht!$D:$D,Bestandsübersicht!$B40),IF(LEFT($B40,1)*1=1,SUMIFS(Kollektenübersicht!J:J,Kollektenübersicht!$E:$E,Bestandsübersicht!$D40),IF(OR(LEFT($B40,1)*1=2,LEFT($B40,1)*1=3),SUMIFS(Kollektenübersicht!J:J,Kollektenübersicht!$G:$G,$L40),"")))))</f>
        <v/>
      </c>
      <c r="H40" s="30" t="str">
        <f t="shared" si="0"/>
        <v/>
      </c>
      <c r="L40" t="str">
        <f t="shared" si="1"/>
        <v/>
      </c>
    </row>
    <row r="41" spans="1:12" x14ac:dyDescent="0.3">
      <c r="A41" s="7">
        <v>30</v>
      </c>
      <c r="B41" s="82" t="str">
        <f>IFERROR(SMALL(Nebenrechnung!C:C,Bestandsübersicht!A41),"")</f>
        <v/>
      </c>
      <c r="C41" s="25" t="str">
        <f>IF(B41="","",VLOOKUP(B41,Nebenrechnung!C:E,3,FALSE))</f>
        <v/>
      </c>
      <c r="D41" s="26" t="str">
        <f>IF(B41="","",IF(LEFT(B41,1)*1&gt;3,"Keine Zweckbindung",IF(B41="","",VLOOKUP(B41,Nebenrechnung!C:D,2,FALSE))))</f>
        <v/>
      </c>
      <c r="E41" s="30" t="str">
        <f>IF(D41="","",IF(C41="Kollektenbons",Kollektenbons!C$6,IF(OR(C41="Freie Kollekte",C41="Freie Spende"),SUMIFS(Anfangsbestände!F:F,Anfangsbestände!A:A,Bestandsübersicht!C41),SUMIFS(Anfangsbestände!F:F,Anfangsbestände!D:D,CONCATENATE(C41,Bestandsübersicht!D41)))))</f>
        <v/>
      </c>
      <c r="F41" s="34" t="str">
        <f>IF($B41="","",IF(C41="Kollektenbons",SUM(Kollektenbons!C$10:C$109),IF(LEFT($B41,1)*1&gt;3,SUMIFS(Kollektenübersicht!H:H,Kollektenübersicht!$D:$D,Bestandsübersicht!$B41),IF(LEFT($B41,1)*1=1,SUMIFS(Kollektenübersicht!H:H,Kollektenübersicht!$E:$E,Bestandsübersicht!$D41),IF(LEFT($B41,1)*1=2,SUMIFS(Kollektenübersicht!H:H,Kollektenübersicht!$G:$G,$L41),IF(LEFT(B41,1)*1=3,SUMIFS(Kollektenübersicht!H:H,Kollektenübersicht!G:G,L41),""))))))</f>
        <v/>
      </c>
      <c r="G41" s="34" t="str">
        <f>IF($B41="","",IF(C41="Kollektenbons",SUM(Kollektenbons!F$10:F$109),IF(LEFT($B41,1)*1&gt;3,SUMIFS(Kollektenübersicht!J:J,Kollektenübersicht!$D:$D,Bestandsübersicht!$B41),IF(LEFT($B41,1)*1=1,SUMIFS(Kollektenübersicht!J:J,Kollektenübersicht!$E:$E,Bestandsübersicht!$D41),IF(OR(LEFT($B41,1)*1=2,LEFT($B41,1)*1=3),SUMIFS(Kollektenübersicht!J:J,Kollektenübersicht!$G:$G,$L41),"")))))</f>
        <v/>
      </c>
      <c r="H41" s="30" t="str">
        <f t="shared" si="0"/>
        <v/>
      </c>
      <c r="L41" t="str">
        <f t="shared" si="1"/>
        <v/>
      </c>
    </row>
    <row r="42" spans="1:12" x14ac:dyDescent="0.3">
      <c r="A42" s="7">
        <v>31</v>
      </c>
      <c r="B42" s="82" t="str">
        <f>IFERROR(SMALL(Nebenrechnung!C:C,Bestandsübersicht!A42),"")</f>
        <v/>
      </c>
      <c r="C42" s="25" t="str">
        <f>IF(B42="","",VLOOKUP(B42,Nebenrechnung!C:E,3,FALSE))</f>
        <v/>
      </c>
      <c r="D42" s="26" t="str">
        <f>IF(B42="","",IF(LEFT(B42,1)*1&gt;3,"Keine Zweckbindung",IF(B42="","",VLOOKUP(B42,Nebenrechnung!C:D,2,FALSE))))</f>
        <v/>
      </c>
      <c r="E42" s="30" t="str">
        <f>IF(D42="","",IF(C42="Kollektenbons",Kollektenbons!C$6,IF(OR(C42="Freie Kollekte",C42="Freie Spende"),SUMIFS(Anfangsbestände!F:F,Anfangsbestände!A:A,Bestandsübersicht!C42),SUMIFS(Anfangsbestände!F:F,Anfangsbestände!D:D,CONCATENATE(C42,Bestandsübersicht!D42)))))</f>
        <v/>
      </c>
      <c r="F42" s="34" t="str">
        <f>IF($B42="","",IF(C42="Kollektenbons",SUM(Kollektenbons!C$10:C$109),IF(LEFT($B42,1)*1&gt;3,SUMIFS(Kollektenübersicht!H:H,Kollektenübersicht!$D:$D,Bestandsübersicht!$B42),IF(LEFT($B42,1)*1=1,SUMIFS(Kollektenübersicht!H:H,Kollektenübersicht!$E:$E,Bestandsübersicht!$D42),IF(LEFT($B42,1)*1=2,SUMIFS(Kollektenübersicht!H:H,Kollektenübersicht!$G:$G,$L42),IF(LEFT(B42,1)*1=3,SUMIFS(Kollektenübersicht!H:H,Kollektenübersicht!G:G,L42),""))))))</f>
        <v/>
      </c>
      <c r="G42" s="34" t="str">
        <f>IF($B42="","",IF(C42="Kollektenbons",SUM(Kollektenbons!F$10:F$109),IF(LEFT($B42,1)*1&gt;3,SUMIFS(Kollektenübersicht!J:J,Kollektenübersicht!$D:$D,Bestandsübersicht!$B42),IF(LEFT($B42,1)*1=1,SUMIFS(Kollektenübersicht!J:J,Kollektenübersicht!$E:$E,Bestandsübersicht!$D42),IF(OR(LEFT($B42,1)*1=2,LEFT($B42,1)*1=3),SUMIFS(Kollektenübersicht!J:J,Kollektenübersicht!$G:$G,$L42),"")))))</f>
        <v/>
      </c>
      <c r="H42" s="30" t="str">
        <f t="shared" si="0"/>
        <v/>
      </c>
      <c r="L42" t="str">
        <f t="shared" si="1"/>
        <v/>
      </c>
    </row>
    <row r="43" spans="1:12" x14ac:dyDescent="0.3">
      <c r="A43" s="7">
        <v>32</v>
      </c>
      <c r="B43" s="82" t="str">
        <f>IFERROR(SMALL(Nebenrechnung!C:C,Bestandsübersicht!A43),"")</f>
        <v/>
      </c>
      <c r="C43" s="25" t="str">
        <f>IF(B43="","",VLOOKUP(B43,Nebenrechnung!C:E,3,FALSE))</f>
        <v/>
      </c>
      <c r="D43" s="26" t="str">
        <f>IF(B43="","",IF(LEFT(B43,1)*1&gt;3,"Keine Zweckbindung",IF(B43="","",VLOOKUP(B43,Nebenrechnung!C:D,2,FALSE))))</f>
        <v/>
      </c>
      <c r="E43" s="30" t="str">
        <f>IF(D43="","",IF(C43="Kollektenbons",Kollektenbons!C$6,IF(OR(C43="Freie Kollekte",C43="Freie Spende"),SUMIFS(Anfangsbestände!F:F,Anfangsbestände!A:A,Bestandsübersicht!C43),SUMIFS(Anfangsbestände!F:F,Anfangsbestände!D:D,CONCATENATE(C43,Bestandsübersicht!D43)))))</f>
        <v/>
      </c>
      <c r="F43" s="34" t="str">
        <f>IF($B43="","",IF(C43="Kollektenbons",SUM(Kollektenbons!C$10:C$109),IF(LEFT($B43,1)*1&gt;3,SUMIFS(Kollektenübersicht!H:H,Kollektenübersicht!$D:$D,Bestandsübersicht!$B43),IF(LEFT($B43,1)*1=1,SUMIFS(Kollektenübersicht!H:H,Kollektenübersicht!$E:$E,Bestandsübersicht!$D43),IF(LEFT($B43,1)*1=2,SUMIFS(Kollektenübersicht!H:H,Kollektenübersicht!$G:$G,$L43),IF(LEFT(B43,1)*1=3,SUMIFS(Kollektenübersicht!H:H,Kollektenübersicht!G:G,L43),""))))))</f>
        <v/>
      </c>
      <c r="G43" s="34" t="str">
        <f>IF($B43="","",IF(C43="Kollektenbons",SUM(Kollektenbons!F$10:F$109),IF(LEFT($B43,1)*1&gt;3,SUMIFS(Kollektenübersicht!J:J,Kollektenübersicht!$D:$D,Bestandsübersicht!$B43),IF(LEFT($B43,1)*1=1,SUMIFS(Kollektenübersicht!J:J,Kollektenübersicht!$E:$E,Bestandsübersicht!$D43),IF(OR(LEFT($B43,1)*1=2,LEFT($B43,1)*1=3),SUMIFS(Kollektenübersicht!J:J,Kollektenübersicht!$G:$G,$L43),"")))))</f>
        <v/>
      </c>
      <c r="H43" s="30" t="str">
        <f t="shared" si="0"/>
        <v/>
      </c>
      <c r="L43" t="str">
        <f t="shared" si="1"/>
        <v/>
      </c>
    </row>
    <row r="44" spans="1:12" x14ac:dyDescent="0.3">
      <c r="A44" s="7">
        <v>33</v>
      </c>
      <c r="B44" s="82" t="str">
        <f>IFERROR(SMALL(Nebenrechnung!C:C,Bestandsübersicht!A44),"")</f>
        <v/>
      </c>
      <c r="C44" s="25" t="str">
        <f>IF(B44="","",VLOOKUP(B44,Nebenrechnung!C:E,3,FALSE))</f>
        <v/>
      </c>
      <c r="D44" s="26" t="str">
        <f>IF(B44="","",IF(LEFT(B44,1)*1&gt;3,"Keine Zweckbindung",IF(B44="","",VLOOKUP(B44,Nebenrechnung!C:D,2,FALSE))))</f>
        <v/>
      </c>
      <c r="E44" s="30" t="str">
        <f>IF(D44="","",IF(C44="Kollektenbons",Kollektenbons!C$6,IF(OR(C44="Freie Kollekte",C44="Freie Spende"),SUMIFS(Anfangsbestände!F:F,Anfangsbestände!A:A,Bestandsübersicht!C44),SUMIFS(Anfangsbestände!F:F,Anfangsbestände!D:D,CONCATENATE(C44,Bestandsübersicht!D44)))))</f>
        <v/>
      </c>
      <c r="F44" s="34" t="str">
        <f>IF($B44="","",IF(C44="Kollektenbons",SUM(Kollektenbons!C$10:C$109),IF(LEFT($B44,1)*1&gt;3,SUMIFS(Kollektenübersicht!H:H,Kollektenübersicht!$D:$D,Bestandsübersicht!$B44),IF(LEFT($B44,1)*1=1,SUMIFS(Kollektenübersicht!H:H,Kollektenübersicht!$E:$E,Bestandsübersicht!$D44),IF(LEFT($B44,1)*1=2,SUMIFS(Kollektenübersicht!H:H,Kollektenübersicht!$G:$G,$L44),IF(LEFT(B44,1)*1=3,SUMIFS(Kollektenübersicht!H:H,Kollektenübersicht!G:G,L44),""))))))</f>
        <v/>
      </c>
      <c r="G44" s="34" t="str">
        <f>IF($B44="","",IF(C44="Kollektenbons",SUM(Kollektenbons!F$10:F$109),IF(LEFT($B44,1)*1&gt;3,SUMIFS(Kollektenübersicht!J:J,Kollektenübersicht!$D:$D,Bestandsübersicht!$B44),IF(LEFT($B44,1)*1=1,SUMIFS(Kollektenübersicht!J:J,Kollektenübersicht!$E:$E,Bestandsübersicht!$D44),IF(OR(LEFT($B44,1)*1=2,LEFT($B44,1)*1=3),SUMIFS(Kollektenübersicht!J:J,Kollektenübersicht!$G:$G,$L44),"")))))</f>
        <v/>
      </c>
      <c r="H44" s="30" t="str">
        <f t="shared" ref="H44:H75" si="2">IF(B44="","",E44+F44+G44)</f>
        <v/>
      </c>
      <c r="L44" t="str">
        <f t="shared" si="1"/>
        <v/>
      </c>
    </row>
    <row r="45" spans="1:12" x14ac:dyDescent="0.3">
      <c r="A45" s="7">
        <v>34</v>
      </c>
      <c r="B45" s="82" t="str">
        <f>IFERROR(SMALL(Nebenrechnung!C:C,Bestandsübersicht!A45),"")</f>
        <v/>
      </c>
      <c r="C45" s="25" t="str">
        <f>IF(B45="","",VLOOKUP(B45,Nebenrechnung!C:E,3,FALSE))</f>
        <v/>
      </c>
      <c r="D45" s="26" t="str">
        <f>IF(B45="","",IF(LEFT(B45,1)*1&gt;3,"Keine Zweckbindung",IF(B45="","",VLOOKUP(B45,Nebenrechnung!C:D,2,FALSE))))</f>
        <v/>
      </c>
      <c r="E45" s="30" t="str">
        <f>IF(D45="","",IF(C45="Kollektenbons",Kollektenbons!C$6,IF(OR(C45="Freie Kollekte",C45="Freie Spende"),SUMIFS(Anfangsbestände!F:F,Anfangsbestände!A:A,Bestandsübersicht!C45),SUMIFS(Anfangsbestände!F:F,Anfangsbestände!D:D,CONCATENATE(C45,Bestandsübersicht!D45)))))</f>
        <v/>
      </c>
      <c r="F45" s="34" t="str">
        <f>IF($B45="","",IF(C45="Kollektenbons",SUM(Kollektenbons!C$10:C$109),IF(LEFT($B45,1)*1&gt;3,SUMIFS(Kollektenübersicht!H:H,Kollektenübersicht!$D:$D,Bestandsübersicht!$B45),IF(LEFT($B45,1)*1=1,SUMIFS(Kollektenübersicht!H:H,Kollektenübersicht!$E:$E,Bestandsübersicht!$D45),IF(LEFT($B45,1)*1=2,SUMIFS(Kollektenübersicht!H:H,Kollektenübersicht!$G:$G,$L45),IF(LEFT(B45,1)*1=3,SUMIFS(Kollektenübersicht!H:H,Kollektenübersicht!G:G,L45),""))))))</f>
        <v/>
      </c>
      <c r="G45" s="34" t="str">
        <f>IF($B45="","",IF(C45="Kollektenbons",SUM(Kollektenbons!F$10:F$109),IF(LEFT($B45,1)*1&gt;3,SUMIFS(Kollektenübersicht!J:J,Kollektenübersicht!$D:$D,Bestandsübersicht!$B45),IF(LEFT($B45,1)*1=1,SUMIFS(Kollektenübersicht!J:J,Kollektenübersicht!$E:$E,Bestandsübersicht!$D45),IF(OR(LEFT($B45,1)*1=2,LEFT($B45,1)*1=3),SUMIFS(Kollektenübersicht!J:J,Kollektenübersicht!$G:$G,$L45),"")))))</f>
        <v/>
      </c>
      <c r="H45" s="30" t="str">
        <f t="shared" si="2"/>
        <v/>
      </c>
      <c r="L45" t="str">
        <f t="shared" si="1"/>
        <v/>
      </c>
    </row>
    <row r="46" spans="1:12" x14ac:dyDescent="0.3">
      <c r="A46" s="7">
        <v>35</v>
      </c>
      <c r="B46" s="82" t="str">
        <f>IFERROR(SMALL(Nebenrechnung!C:C,Bestandsübersicht!A46),"")</f>
        <v/>
      </c>
      <c r="C46" s="25" t="str">
        <f>IF(B46="","",VLOOKUP(B46,Nebenrechnung!C:E,3,FALSE))</f>
        <v/>
      </c>
      <c r="D46" s="26" t="str">
        <f>IF(B46="","",IF(LEFT(B46,1)*1&gt;3,"Keine Zweckbindung",IF(B46="","",VLOOKUP(B46,Nebenrechnung!C:D,2,FALSE))))</f>
        <v/>
      </c>
      <c r="E46" s="30" t="str">
        <f>IF(D46="","",IF(C46="Kollektenbons",Kollektenbons!C$6,IF(OR(C46="Freie Kollekte",C46="Freie Spende"),SUMIFS(Anfangsbestände!F:F,Anfangsbestände!A:A,Bestandsübersicht!C46),SUMIFS(Anfangsbestände!F:F,Anfangsbestände!D:D,CONCATENATE(C46,Bestandsübersicht!D46)))))</f>
        <v/>
      </c>
      <c r="F46" s="34" t="str">
        <f>IF($B46="","",IF(C46="Kollektenbons",SUM(Kollektenbons!C$10:C$109),IF(LEFT($B46,1)*1&gt;3,SUMIFS(Kollektenübersicht!H:H,Kollektenübersicht!$D:$D,Bestandsübersicht!$B46),IF(LEFT($B46,1)*1=1,SUMIFS(Kollektenübersicht!H:H,Kollektenübersicht!$E:$E,Bestandsübersicht!$D46),IF(LEFT($B46,1)*1=2,SUMIFS(Kollektenübersicht!H:H,Kollektenübersicht!$G:$G,$L46),IF(LEFT(B46,1)*1=3,SUMIFS(Kollektenübersicht!H:H,Kollektenübersicht!G:G,L46),""))))))</f>
        <v/>
      </c>
      <c r="G46" s="34" t="str">
        <f>IF($B46="","",IF(C46="Kollektenbons",SUM(Kollektenbons!F$10:F$109),IF(LEFT($B46,1)*1&gt;3,SUMIFS(Kollektenübersicht!J:J,Kollektenübersicht!$D:$D,Bestandsübersicht!$B46),IF(LEFT($B46,1)*1=1,SUMIFS(Kollektenübersicht!J:J,Kollektenübersicht!$E:$E,Bestandsübersicht!$D46),IF(OR(LEFT($B46,1)*1=2,LEFT($B46,1)*1=3),SUMIFS(Kollektenübersicht!J:J,Kollektenübersicht!$G:$G,$L46),"")))))</f>
        <v/>
      </c>
      <c r="H46" s="30" t="str">
        <f t="shared" si="2"/>
        <v/>
      </c>
      <c r="L46" t="str">
        <f t="shared" si="1"/>
        <v/>
      </c>
    </row>
    <row r="47" spans="1:12" x14ac:dyDescent="0.3">
      <c r="A47" s="7">
        <v>36</v>
      </c>
      <c r="B47" s="82" t="str">
        <f>IFERROR(SMALL(Nebenrechnung!C:C,Bestandsübersicht!A47),"")</f>
        <v/>
      </c>
      <c r="C47" s="25" t="str">
        <f>IF(B47="","",VLOOKUP(B47,Nebenrechnung!C:E,3,FALSE))</f>
        <v/>
      </c>
      <c r="D47" s="26" t="str">
        <f>IF(B47="","",IF(LEFT(B47,1)*1&gt;3,"Keine Zweckbindung",IF(B47="","",VLOOKUP(B47,Nebenrechnung!C:D,2,FALSE))))</f>
        <v/>
      </c>
      <c r="E47" s="30" t="str">
        <f>IF(D47="","",IF(C47="Kollektenbons",Kollektenbons!C$6,IF(OR(C47="Freie Kollekte",C47="Freie Spende"),SUMIFS(Anfangsbestände!F:F,Anfangsbestände!A:A,Bestandsübersicht!C47),SUMIFS(Anfangsbestände!F:F,Anfangsbestände!D:D,CONCATENATE(C47,Bestandsübersicht!D47)))))</f>
        <v/>
      </c>
      <c r="F47" s="34" t="str">
        <f>IF($B47="","",IF(C47="Kollektenbons",SUM(Kollektenbons!C$10:C$109),IF(LEFT($B47,1)*1&gt;3,SUMIFS(Kollektenübersicht!H:H,Kollektenübersicht!$D:$D,Bestandsübersicht!$B47),IF(LEFT($B47,1)*1=1,SUMIFS(Kollektenübersicht!H:H,Kollektenübersicht!$E:$E,Bestandsübersicht!$D47),IF(LEFT($B47,1)*1=2,SUMIFS(Kollektenübersicht!H:H,Kollektenübersicht!$G:$G,$L47),IF(LEFT(B47,1)*1=3,SUMIFS(Kollektenübersicht!H:H,Kollektenübersicht!G:G,L47),""))))))</f>
        <v/>
      </c>
      <c r="G47" s="34" t="str">
        <f>IF($B47="","",IF(C47="Kollektenbons",SUM(Kollektenbons!F$10:F$109),IF(LEFT($B47,1)*1&gt;3,SUMIFS(Kollektenübersicht!J:J,Kollektenübersicht!$D:$D,Bestandsübersicht!$B47),IF(LEFT($B47,1)*1=1,SUMIFS(Kollektenübersicht!J:J,Kollektenübersicht!$E:$E,Bestandsübersicht!$D47),IF(OR(LEFT($B47,1)*1=2,LEFT($B47,1)*1=3),SUMIFS(Kollektenübersicht!J:J,Kollektenübersicht!$G:$G,$L47),"")))))</f>
        <v/>
      </c>
      <c r="H47" s="30" t="str">
        <f t="shared" si="2"/>
        <v/>
      </c>
      <c r="L47" t="str">
        <f t="shared" si="1"/>
        <v/>
      </c>
    </row>
    <row r="48" spans="1:12" x14ac:dyDescent="0.3">
      <c r="A48" s="7">
        <v>37</v>
      </c>
      <c r="B48" s="82" t="str">
        <f>IFERROR(SMALL(Nebenrechnung!C:C,Bestandsübersicht!A48),"")</f>
        <v/>
      </c>
      <c r="C48" s="25" t="str">
        <f>IF(B48="","",VLOOKUP(B48,Nebenrechnung!C:E,3,FALSE))</f>
        <v/>
      </c>
      <c r="D48" s="26" t="str">
        <f>IF(B48="","",IF(LEFT(B48,1)*1&gt;3,"Keine Zweckbindung",IF(B48="","",VLOOKUP(B48,Nebenrechnung!C:D,2,FALSE))))</f>
        <v/>
      </c>
      <c r="E48" s="30" t="str">
        <f>IF(D48="","",IF(C48="Kollektenbons",Kollektenbons!C$6,IF(OR(C48="Freie Kollekte",C48="Freie Spende"),SUMIFS(Anfangsbestände!F:F,Anfangsbestände!A:A,Bestandsübersicht!C48),SUMIFS(Anfangsbestände!F:F,Anfangsbestände!D:D,CONCATENATE(C48,Bestandsübersicht!D48)))))</f>
        <v/>
      </c>
      <c r="F48" s="34" t="str">
        <f>IF($B48="","",IF(C48="Kollektenbons",SUM(Kollektenbons!C$10:C$109),IF(LEFT($B48,1)*1&gt;3,SUMIFS(Kollektenübersicht!H:H,Kollektenübersicht!$D:$D,Bestandsübersicht!$B48),IF(LEFT($B48,1)*1=1,SUMIFS(Kollektenübersicht!H:H,Kollektenübersicht!$E:$E,Bestandsübersicht!$D48),IF(LEFT($B48,1)*1=2,SUMIFS(Kollektenübersicht!H:H,Kollektenübersicht!$G:$G,$L48),IF(LEFT(B48,1)*1=3,SUMIFS(Kollektenübersicht!H:H,Kollektenübersicht!G:G,L48),""))))))</f>
        <v/>
      </c>
      <c r="G48" s="34" t="str">
        <f>IF($B48="","",IF(C48="Kollektenbons",SUM(Kollektenbons!F$10:F$109),IF(LEFT($B48,1)*1&gt;3,SUMIFS(Kollektenübersicht!J:J,Kollektenübersicht!$D:$D,Bestandsübersicht!$B48),IF(LEFT($B48,1)*1=1,SUMIFS(Kollektenübersicht!J:J,Kollektenübersicht!$E:$E,Bestandsübersicht!$D48),IF(OR(LEFT($B48,1)*1=2,LEFT($B48,1)*1=3),SUMIFS(Kollektenübersicht!J:J,Kollektenübersicht!$G:$G,$L48),"")))))</f>
        <v/>
      </c>
      <c r="H48" s="30" t="str">
        <f t="shared" si="2"/>
        <v/>
      </c>
      <c r="L48" t="str">
        <f t="shared" si="1"/>
        <v/>
      </c>
    </row>
    <row r="49" spans="1:12" x14ac:dyDescent="0.3">
      <c r="A49" s="7">
        <v>38</v>
      </c>
      <c r="B49" s="82" t="str">
        <f>IFERROR(SMALL(Nebenrechnung!C:C,Bestandsübersicht!A49),"")</f>
        <v/>
      </c>
      <c r="C49" s="25" t="str">
        <f>IF(B49="","",VLOOKUP(B49,Nebenrechnung!C:E,3,FALSE))</f>
        <v/>
      </c>
      <c r="D49" s="26" t="str">
        <f>IF(B49="","",IF(LEFT(B49,1)*1&gt;3,"Keine Zweckbindung",IF(B49="","",VLOOKUP(B49,Nebenrechnung!C:D,2,FALSE))))</f>
        <v/>
      </c>
      <c r="E49" s="30" t="str">
        <f>IF(D49="","",IF(C49="Kollektenbons",Kollektenbons!C$6,IF(OR(C49="Freie Kollekte",C49="Freie Spende"),SUMIFS(Anfangsbestände!F:F,Anfangsbestände!A:A,Bestandsübersicht!C49),SUMIFS(Anfangsbestände!F:F,Anfangsbestände!D:D,CONCATENATE(C49,Bestandsübersicht!D49)))))</f>
        <v/>
      </c>
      <c r="F49" s="34" t="str">
        <f>IF($B49="","",IF(C49="Kollektenbons",SUM(Kollektenbons!C$10:C$109),IF(LEFT($B49,1)*1&gt;3,SUMIFS(Kollektenübersicht!H:H,Kollektenübersicht!$D:$D,Bestandsübersicht!$B49),IF(LEFT($B49,1)*1=1,SUMIFS(Kollektenübersicht!H:H,Kollektenübersicht!$E:$E,Bestandsübersicht!$D49),IF(LEFT($B49,1)*1=2,SUMIFS(Kollektenübersicht!H:H,Kollektenübersicht!$G:$G,$L49),IF(LEFT(B49,1)*1=3,SUMIFS(Kollektenübersicht!H:H,Kollektenübersicht!G:G,L49),""))))))</f>
        <v/>
      </c>
      <c r="G49" s="34" t="str">
        <f>IF($B49="","",IF(C49="Kollektenbons",SUM(Kollektenbons!F$10:F$109),IF(LEFT($B49,1)*1&gt;3,SUMIFS(Kollektenübersicht!J:J,Kollektenübersicht!$D:$D,Bestandsübersicht!$B49),IF(LEFT($B49,1)*1=1,SUMIFS(Kollektenübersicht!J:J,Kollektenübersicht!$E:$E,Bestandsübersicht!$D49),IF(OR(LEFT($B49,1)*1=2,LEFT($B49,1)*1=3),SUMIFS(Kollektenübersicht!J:J,Kollektenübersicht!$G:$G,$L49),"")))))</f>
        <v/>
      </c>
      <c r="H49" s="30" t="str">
        <f t="shared" si="2"/>
        <v/>
      </c>
      <c r="L49" t="str">
        <f t="shared" si="1"/>
        <v/>
      </c>
    </row>
    <row r="50" spans="1:12" x14ac:dyDescent="0.3">
      <c r="A50" s="7">
        <v>39</v>
      </c>
      <c r="B50" s="82" t="str">
        <f>IFERROR(SMALL(Nebenrechnung!C:C,Bestandsübersicht!A50),"")</f>
        <v/>
      </c>
      <c r="C50" s="25" t="str">
        <f>IF(B50="","",VLOOKUP(B50,Nebenrechnung!C:E,3,FALSE))</f>
        <v/>
      </c>
      <c r="D50" s="26" t="str">
        <f>IF(B50="","",IF(LEFT(B50,1)*1&gt;3,"Keine Zweckbindung",IF(B50="","",VLOOKUP(B50,Nebenrechnung!C:D,2,FALSE))))</f>
        <v/>
      </c>
      <c r="E50" s="30" t="str">
        <f>IF(D50="","",IF(C50="Kollektenbons",Kollektenbons!C$6,IF(OR(C50="Freie Kollekte",C50="Freie Spende"),SUMIFS(Anfangsbestände!F:F,Anfangsbestände!A:A,Bestandsübersicht!C50),SUMIFS(Anfangsbestände!F:F,Anfangsbestände!D:D,CONCATENATE(C50,Bestandsübersicht!D50)))))</f>
        <v/>
      </c>
      <c r="F50" s="34" t="str">
        <f>IF($B50="","",IF(C50="Kollektenbons",SUM(Kollektenbons!C$10:C$109),IF(LEFT($B50,1)*1&gt;3,SUMIFS(Kollektenübersicht!H:H,Kollektenübersicht!$D:$D,Bestandsübersicht!$B50),IF(LEFT($B50,1)*1=1,SUMIFS(Kollektenübersicht!H:H,Kollektenübersicht!$E:$E,Bestandsübersicht!$D50),IF(LEFT($B50,1)*1=2,SUMIFS(Kollektenübersicht!H:H,Kollektenübersicht!$G:$G,$L50),IF(LEFT(B50,1)*1=3,SUMIFS(Kollektenübersicht!H:H,Kollektenübersicht!G:G,L50),""))))))</f>
        <v/>
      </c>
      <c r="G50" s="34" t="str">
        <f>IF($B50="","",IF(C50="Kollektenbons",SUM(Kollektenbons!F$10:F$109),IF(LEFT($B50,1)*1&gt;3,SUMIFS(Kollektenübersicht!J:J,Kollektenübersicht!$D:$D,Bestandsübersicht!$B50),IF(LEFT($B50,1)*1=1,SUMIFS(Kollektenübersicht!J:J,Kollektenübersicht!$E:$E,Bestandsübersicht!$D50),IF(OR(LEFT($B50,1)*1=2,LEFT($B50,1)*1=3),SUMIFS(Kollektenübersicht!J:J,Kollektenübersicht!$G:$G,$L50),"")))))</f>
        <v/>
      </c>
      <c r="H50" s="30" t="str">
        <f t="shared" si="2"/>
        <v/>
      </c>
      <c r="L50" t="str">
        <f t="shared" si="1"/>
        <v/>
      </c>
    </row>
    <row r="51" spans="1:12" x14ac:dyDescent="0.3">
      <c r="A51" s="7">
        <v>40</v>
      </c>
      <c r="B51" s="82" t="str">
        <f>IFERROR(SMALL(Nebenrechnung!C:C,Bestandsübersicht!A51),"")</f>
        <v/>
      </c>
      <c r="C51" s="25" t="str">
        <f>IF(B51="","",VLOOKUP(B51,Nebenrechnung!C:E,3,FALSE))</f>
        <v/>
      </c>
      <c r="D51" s="26" t="str">
        <f>IF(B51="","",IF(LEFT(B51,1)*1&gt;3,"Keine Zweckbindung",IF(B51="","",VLOOKUP(B51,Nebenrechnung!C:D,2,FALSE))))</f>
        <v/>
      </c>
      <c r="E51" s="30" t="str">
        <f>IF(D51="","",IF(C51="Kollektenbons",Kollektenbons!C$6,IF(OR(C51="Freie Kollekte",C51="Freie Spende"),SUMIFS(Anfangsbestände!F:F,Anfangsbestände!A:A,Bestandsübersicht!C51),SUMIFS(Anfangsbestände!F:F,Anfangsbestände!D:D,CONCATENATE(C51,Bestandsübersicht!D51)))))</f>
        <v/>
      </c>
      <c r="F51" s="34" t="str">
        <f>IF($B51="","",IF(C51="Kollektenbons",SUM(Kollektenbons!C$10:C$109),IF(LEFT($B51,1)*1&gt;3,SUMIFS(Kollektenübersicht!H:H,Kollektenübersicht!$D:$D,Bestandsübersicht!$B51),IF(LEFT($B51,1)*1=1,SUMIFS(Kollektenübersicht!H:H,Kollektenübersicht!$E:$E,Bestandsübersicht!$D51),IF(LEFT($B51,1)*1=2,SUMIFS(Kollektenübersicht!H:H,Kollektenübersicht!$G:$G,$L51),IF(LEFT(B51,1)*1=3,SUMIFS(Kollektenübersicht!H:H,Kollektenübersicht!G:G,L51),""))))))</f>
        <v/>
      </c>
      <c r="G51" s="34" t="str">
        <f>IF($B51="","",IF(C51="Kollektenbons",SUM(Kollektenbons!F$10:F$109),IF(LEFT($B51,1)*1&gt;3,SUMIFS(Kollektenübersicht!J:J,Kollektenübersicht!$D:$D,Bestandsübersicht!$B51),IF(LEFT($B51,1)*1=1,SUMIFS(Kollektenübersicht!J:J,Kollektenübersicht!$E:$E,Bestandsübersicht!$D51),IF(OR(LEFT($B51,1)*1=2,LEFT($B51,1)*1=3),SUMIFS(Kollektenübersicht!J:J,Kollektenübersicht!$G:$G,$L51),"")))))</f>
        <v/>
      </c>
      <c r="H51" s="30" t="str">
        <f t="shared" si="2"/>
        <v/>
      </c>
      <c r="L51" t="str">
        <f t="shared" si="1"/>
        <v/>
      </c>
    </row>
    <row r="52" spans="1:12" x14ac:dyDescent="0.3">
      <c r="A52" s="7">
        <v>41</v>
      </c>
      <c r="B52" s="82" t="str">
        <f>IFERROR(SMALL(Nebenrechnung!C:C,Bestandsübersicht!A52),"")</f>
        <v/>
      </c>
      <c r="C52" s="25" t="str">
        <f>IF(B52="","",VLOOKUP(B52,Nebenrechnung!C:E,3,FALSE))</f>
        <v/>
      </c>
      <c r="D52" s="26" t="str">
        <f>IF(B52="","",IF(LEFT(B52,1)*1&gt;3,"Keine Zweckbindung",IF(B52="","",VLOOKUP(B52,Nebenrechnung!C:D,2,FALSE))))</f>
        <v/>
      </c>
      <c r="E52" s="30" t="str">
        <f>IF(D52="","",IF(C52="Kollektenbons",Kollektenbons!C$6,IF(OR(C52="Freie Kollekte",C52="Freie Spende"),SUMIFS(Anfangsbestände!F:F,Anfangsbestände!A:A,Bestandsübersicht!C52),SUMIFS(Anfangsbestände!F:F,Anfangsbestände!D:D,CONCATENATE(C52,Bestandsübersicht!D52)))))</f>
        <v/>
      </c>
      <c r="F52" s="34" t="str">
        <f>IF($B52="","",IF(C52="Kollektenbons",SUM(Kollektenbons!C$10:C$109),IF(LEFT($B52,1)*1&gt;3,SUMIFS(Kollektenübersicht!H:H,Kollektenübersicht!$D:$D,Bestandsübersicht!$B52),IF(LEFT($B52,1)*1=1,SUMIFS(Kollektenübersicht!H:H,Kollektenübersicht!$E:$E,Bestandsübersicht!$D52),IF(LEFT($B52,1)*1=2,SUMIFS(Kollektenübersicht!H:H,Kollektenübersicht!$G:$G,$L52),IF(LEFT(B52,1)*1=3,SUMIFS(Kollektenübersicht!H:H,Kollektenübersicht!G:G,L52),""))))))</f>
        <v/>
      </c>
      <c r="G52" s="34" t="str">
        <f>IF($B52="","",IF(C52="Kollektenbons",SUM(Kollektenbons!F$10:F$109),IF(LEFT($B52,1)*1&gt;3,SUMIFS(Kollektenübersicht!J:J,Kollektenübersicht!$D:$D,Bestandsübersicht!$B52),IF(LEFT($B52,1)*1=1,SUMIFS(Kollektenübersicht!J:J,Kollektenübersicht!$E:$E,Bestandsübersicht!$D52),IF(OR(LEFT($B52,1)*1=2,LEFT($B52,1)*1=3),SUMIFS(Kollektenübersicht!J:J,Kollektenübersicht!$G:$G,$L52),"")))))</f>
        <v/>
      </c>
      <c r="H52" s="30" t="str">
        <f t="shared" si="2"/>
        <v/>
      </c>
      <c r="L52" t="str">
        <f t="shared" si="1"/>
        <v/>
      </c>
    </row>
    <row r="53" spans="1:12" x14ac:dyDescent="0.3">
      <c r="A53" s="7">
        <v>42</v>
      </c>
      <c r="B53" s="82" t="str">
        <f>IFERROR(SMALL(Nebenrechnung!C:C,Bestandsübersicht!A53),"")</f>
        <v/>
      </c>
      <c r="C53" s="25" t="str">
        <f>IF(B53="","",VLOOKUP(B53,Nebenrechnung!C:E,3,FALSE))</f>
        <v/>
      </c>
      <c r="D53" s="26" t="str">
        <f>IF(B53="","",IF(LEFT(B53,1)*1&gt;3,"Keine Zweckbindung",IF(B53="","",VLOOKUP(B53,Nebenrechnung!C:D,2,FALSE))))</f>
        <v/>
      </c>
      <c r="E53" s="30" t="str">
        <f>IF(D53="","",IF(C53="Kollektenbons",Kollektenbons!C$6,IF(OR(C53="Freie Kollekte",C53="Freie Spende"),SUMIFS(Anfangsbestände!F:F,Anfangsbestände!A:A,Bestandsübersicht!C53),SUMIFS(Anfangsbestände!F:F,Anfangsbestände!D:D,CONCATENATE(C53,Bestandsübersicht!D53)))))</f>
        <v/>
      </c>
      <c r="F53" s="34" t="str">
        <f>IF($B53="","",IF(C53="Kollektenbons",SUM(Kollektenbons!C$10:C$109),IF(LEFT($B53,1)*1&gt;3,SUMIFS(Kollektenübersicht!H:H,Kollektenübersicht!$D:$D,Bestandsübersicht!$B53),IF(LEFT($B53,1)*1=1,SUMIFS(Kollektenübersicht!H:H,Kollektenübersicht!$E:$E,Bestandsübersicht!$D53),IF(LEFT($B53,1)*1=2,SUMIFS(Kollektenübersicht!H:H,Kollektenübersicht!$G:$G,$L53),IF(LEFT(B53,1)*1=3,SUMIFS(Kollektenübersicht!H:H,Kollektenübersicht!G:G,L53),""))))))</f>
        <v/>
      </c>
      <c r="G53" s="34" t="str">
        <f>IF($B53="","",IF(C53="Kollektenbons",SUM(Kollektenbons!F$10:F$109),IF(LEFT($B53,1)*1&gt;3,SUMIFS(Kollektenübersicht!J:J,Kollektenübersicht!$D:$D,Bestandsübersicht!$B53),IF(LEFT($B53,1)*1=1,SUMIFS(Kollektenübersicht!J:J,Kollektenübersicht!$E:$E,Bestandsübersicht!$D53),IF(OR(LEFT($B53,1)*1=2,LEFT($B53,1)*1=3),SUMIFS(Kollektenübersicht!J:J,Kollektenübersicht!$G:$G,$L53),"")))))</f>
        <v/>
      </c>
      <c r="H53" s="30" t="str">
        <f t="shared" si="2"/>
        <v/>
      </c>
      <c r="L53" t="str">
        <f t="shared" si="1"/>
        <v/>
      </c>
    </row>
    <row r="54" spans="1:12" x14ac:dyDescent="0.3">
      <c r="A54" s="7">
        <v>43</v>
      </c>
      <c r="B54" s="82" t="str">
        <f>IFERROR(SMALL(Nebenrechnung!C:C,Bestandsübersicht!A54),"")</f>
        <v/>
      </c>
      <c r="C54" s="25" t="str">
        <f>IF(B54="","",VLOOKUP(B54,Nebenrechnung!C:E,3,FALSE))</f>
        <v/>
      </c>
      <c r="D54" s="26" t="str">
        <f>IF(B54="","",IF(LEFT(B54,1)*1&gt;3,"Keine Zweckbindung",IF(B54="","",VLOOKUP(B54,Nebenrechnung!C:D,2,FALSE))))</f>
        <v/>
      </c>
      <c r="E54" s="30" t="str">
        <f>IF(D54="","",IF(C54="Kollektenbons",Kollektenbons!C$6,IF(OR(C54="Freie Kollekte",C54="Freie Spende"),SUMIFS(Anfangsbestände!F:F,Anfangsbestände!A:A,Bestandsübersicht!C54),SUMIFS(Anfangsbestände!F:F,Anfangsbestände!D:D,CONCATENATE(C54,Bestandsübersicht!D54)))))</f>
        <v/>
      </c>
      <c r="F54" s="34" t="str">
        <f>IF($B54="","",IF(C54="Kollektenbons",SUM(Kollektenbons!C$10:C$109),IF(LEFT($B54,1)*1&gt;3,SUMIFS(Kollektenübersicht!H:H,Kollektenübersicht!$D:$D,Bestandsübersicht!$B54),IF(LEFT($B54,1)*1=1,SUMIFS(Kollektenübersicht!H:H,Kollektenübersicht!$E:$E,Bestandsübersicht!$D54),IF(LEFT($B54,1)*1=2,SUMIFS(Kollektenübersicht!H:H,Kollektenübersicht!$G:$G,$L54),IF(LEFT(B54,1)*1=3,SUMIFS(Kollektenübersicht!H:H,Kollektenübersicht!G:G,L54),""))))))</f>
        <v/>
      </c>
      <c r="G54" s="34" t="str">
        <f>IF($B54="","",IF(C54="Kollektenbons",SUM(Kollektenbons!F$10:F$109),IF(LEFT($B54,1)*1&gt;3,SUMIFS(Kollektenübersicht!J:J,Kollektenübersicht!$D:$D,Bestandsübersicht!$B54),IF(LEFT($B54,1)*1=1,SUMIFS(Kollektenübersicht!J:J,Kollektenübersicht!$E:$E,Bestandsübersicht!$D54),IF(OR(LEFT($B54,1)*1=2,LEFT($B54,1)*1=3),SUMIFS(Kollektenübersicht!J:J,Kollektenübersicht!$G:$G,$L54),"")))))</f>
        <v/>
      </c>
      <c r="H54" s="30" t="str">
        <f t="shared" si="2"/>
        <v/>
      </c>
      <c r="L54" t="str">
        <f t="shared" si="1"/>
        <v/>
      </c>
    </row>
    <row r="55" spans="1:12" x14ac:dyDescent="0.3">
      <c r="A55" s="7">
        <v>44</v>
      </c>
      <c r="B55" s="82" t="str">
        <f>IFERROR(SMALL(Nebenrechnung!C:C,Bestandsübersicht!A55),"")</f>
        <v/>
      </c>
      <c r="C55" s="25" t="str">
        <f>IF(B55="","",VLOOKUP(B55,Nebenrechnung!C:E,3,FALSE))</f>
        <v/>
      </c>
      <c r="D55" s="26" t="str">
        <f>IF(B55="","",IF(LEFT(B55,1)*1&gt;3,"Keine Zweckbindung",IF(B55="","",VLOOKUP(B55,Nebenrechnung!C:D,2,FALSE))))</f>
        <v/>
      </c>
      <c r="E55" s="30" t="str">
        <f>IF(D55="","",IF(C55="Kollektenbons",Kollektenbons!C$6,IF(OR(C55="Freie Kollekte",C55="Freie Spende"),SUMIFS(Anfangsbestände!F:F,Anfangsbestände!A:A,Bestandsübersicht!C55),SUMIFS(Anfangsbestände!F:F,Anfangsbestände!D:D,CONCATENATE(C55,Bestandsübersicht!D55)))))</f>
        <v/>
      </c>
      <c r="F55" s="34" t="str">
        <f>IF($B55="","",IF(C55="Kollektenbons",SUM(Kollektenbons!C$10:C$109),IF(LEFT($B55,1)*1&gt;3,SUMIFS(Kollektenübersicht!H:H,Kollektenübersicht!$D:$D,Bestandsübersicht!$B55),IF(LEFT($B55,1)*1=1,SUMIFS(Kollektenübersicht!H:H,Kollektenübersicht!$E:$E,Bestandsübersicht!$D55),IF(LEFT($B55,1)*1=2,SUMIFS(Kollektenübersicht!H:H,Kollektenübersicht!$G:$G,$L55),IF(LEFT(B55,1)*1=3,SUMIFS(Kollektenübersicht!H:H,Kollektenübersicht!G:G,L55),""))))))</f>
        <v/>
      </c>
      <c r="G55" s="34" t="str">
        <f>IF($B55="","",IF(C55="Kollektenbons",SUM(Kollektenbons!F$10:F$109),IF(LEFT($B55,1)*1&gt;3,SUMIFS(Kollektenübersicht!J:J,Kollektenübersicht!$D:$D,Bestandsübersicht!$B55),IF(LEFT($B55,1)*1=1,SUMIFS(Kollektenübersicht!J:J,Kollektenübersicht!$E:$E,Bestandsübersicht!$D55),IF(OR(LEFT($B55,1)*1=2,LEFT($B55,1)*1=3),SUMIFS(Kollektenübersicht!J:J,Kollektenübersicht!$G:$G,$L55),"")))))</f>
        <v/>
      </c>
      <c r="H55" s="30" t="str">
        <f t="shared" si="2"/>
        <v/>
      </c>
      <c r="L55" t="str">
        <f t="shared" si="1"/>
        <v/>
      </c>
    </row>
    <row r="56" spans="1:12" x14ac:dyDescent="0.3">
      <c r="A56" s="7">
        <v>45</v>
      </c>
      <c r="B56" s="82" t="str">
        <f>IFERROR(SMALL(Nebenrechnung!C:C,Bestandsübersicht!A56),"")</f>
        <v/>
      </c>
      <c r="C56" s="25" t="str">
        <f>IF(B56="","",VLOOKUP(B56,Nebenrechnung!C:E,3,FALSE))</f>
        <v/>
      </c>
      <c r="D56" s="26" t="str">
        <f>IF(B56="","",IF(LEFT(B56,1)*1&gt;3,"Keine Zweckbindung",IF(B56="","",VLOOKUP(B56,Nebenrechnung!C:D,2,FALSE))))</f>
        <v/>
      </c>
      <c r="E56" s="30" t="str">
        <f>IF(D56="","",IF(C56="Kollektenbons",Kollektenbons!C$6,IF(OR(C56="Freie Kollekte",C56="Freie Spende"),SUMIFS(Anfangsbestände!F:F,Anfangsbestände!A:A,Bestandsübersicht!C56),SUMIFS(Anfangsbestände!F:F,Anfangsbestände!D:D,CONCATENATE(C56,Bestandsübersicht!D56)))))</f>
        <v/>
      </c>
      <c r="F56" s="34" t="str">
        <f>IF($B56="","",IF(C56="Kollektenbons",SUM(Kollektenbons!C$10:C$109),IF(LEFT($B56,1)*1&gt;3,SUMIFS(Kollektenübersicht!H:H,Kollektenübersicht!$D:$D,Bestandsübersicht!$B56),IF(LEFT($B56,1)*1=1,SUMIFS(Kollektenübersicht!H:H,Kollektenübersicht!$E:$E,Bestandsübersicht!$D56),IF(LEFT($B56,1)*1=2,SUMIFS(Kollektenübersicht!H:H,Kollektenübersicht!$G:$G,$L56),IF(LEFT(B56,1)*1=3,SUMIFS(Kollektenübersicht!H:H,Kollektenübersicht!G:G,L56),""))))))</f>
        <v/>
      </c>
      <c r="G56" s="34" t="str">
        <f>IF($B56="","",IF(C56="Kollektenbons",SUM(Kollektenbons!F$10:F$109),IF(LEFT($B56,1)*1&gt;3,SUMIFS(Kollektenübersicht!J:J,Kollektenübersicht!$D:$D,Bestandsübersicht!$B56),IF(LEFT($B56,1)*1=1,SUMIFS(Kollektenübersicht!J:J,Kollektenübersicht!$E:$E,Bestandsübersicht!$D56),IF(OR(LEFT($B56,1)*1=2,LEFT($B56,1)*1=3),SUMIFS(Kollektenübersicht!J:J,Kollektenübersicht!$G:$G,$L56),"")))))</f>
        <v/>
      </c>
      <c r="H56" s="30" t="str">
        <f t="shared" si="2"/>
        <v/>
      </c>
      <c r="L56" t="str">
        <f t="shared" si="1"/>
        <v/>
      </c>
    </row>
    <row r="57" spans="1:12" x14ac:dyDescent="0.3">
      <c r="A57" s="7">
        <v>46</v>
      </c>
      <c r="B57" s="82" t="str">
        <f>IFERROR(SMALL(Nebenrechnung!C:C,Bestandsübersicht!A57),"")</f>
        <v/>
      </c>
      <c r="C57" s="25" t="str">
        <f>IF(B57="","",VLOOKUP(B57,Nebenrechnung!C:E,3,FALSE))</f>
        <v/>
      </c>
      <c r="D57" s="26" t="str">
        <f>IF(B57="","",IF(LEFT(B57,1)*1&gt;3,"Keine Zweckbindung",IF(B57="","",VLOOKUP(B57,Nebenrechnung!C:D,2,FALSE))))</f>
        <v/>
      </c>
      <c r="E57" s="30" t="str">
        <f>IF(D57="","",IF(C57="Kollektenbons",Kollektenbons!C$6,IF(OR(C57="Freie Kollekte",C57="Freie Spende"),SUMIFS(Anfangsbestände!F:F,Anfangsbestände!A:A,Bestandsübersicht!C57),SUMIFS(Anfangsbestände!F:F,Anfangsbestände!D:D,CONCATENATE(C57,Bestandsübersicht!D57)))))</f>
        <v/>
      </c>
      <c r="F57" s="34" t="str">
        <f>IF($B57="","",IF(C57="Kollektenbons",SUM(Kollektenbons!C$10:C$109),IF(LEFT($B57,1)*1&gt;3,SUMIFS(Kollektenübersicht!H:H,Kollektenübersicht!$D:$D,Bestandsübersicht!$B57),IF(LEFT($B57,1)*1=1,SUMIFS(Kollektenübersicht!H:H,Kollektenübersicht!$E:$E,Bestandsübersicht!$D57),IF(LEFT($B57,1)*1=2,SUMIFS(Kollektenübersicht!H:H,Kollektenübersicht!$G:$G,$L57),IF(LEFT(B57,1)*1=3,SUMIFS(Kollektenübersicht!H:H,Kollektenübersicht!G:G,L57),""))))))</f>
        <v/>
      </c>
      <c r="G57" s="34" t="str">
        <f>IF($B57="","",IF(C57="Kollektenbons",SUM(Kollektenbons!F$10:F$109),IF(LEFT($B57,1)*1&gt;3,SUMIFS(Kollektenübersicht!J:J,Kollektenübersicht!$D:$D,Bestandsübersicht!$B57),IF(LEFT($B57,1)*1=1,SUMIFS(Kollektenübersicht!J:J,Kollektenübersicht!$E:$E,Bestandsübersicht!$D57),IF(OR(LEFT($B57,1)*1=2,LEFT($B57,1)*1=3),SUMIFS(Kollektenübersicht!J:J,Kollektenübersicht!$G:$G,$L57),"")))))</f>
        <v/>
      </c>
      <c r="H57" s="30" t="str">
        <f t="shared" si="2"/>
        <v/>
      </c>
      <c r="L57" t="str">
        <f t="shared" si="1"/>
        <v/>
      </c>
    </row>
    <row r="58" spans="1:12" x14ac:dyDescent="0.3">
      <c r="A58" s="7">
        <v>47</v>
      </c>
      <c r="B58" s="82" t="str">
        <f>IFERROR(SMALL(Nebenrechnung!C:C,Bestandsübersicht!A58),"")</f>
        <v/>
      </c>
      <c r="C58" s="25" t="str">
        <f>IF(B58="","",VLOOKUP(B58,Nebenrechnung!C:E,3,FALSE))</f>
        <v/>
      </c>
      <c r="D58" s="26" t="str">
        <f>IF(B58="","",IF(LEFT(B58,1)*1&gt;3,"Keine Zweckbindung",IF(B58="","",VLOOKUP(B58,Nebenrechnung!C:D,2,FALSE))))</f>
        <v/>
      </c>
      <c r="E58" s="30" t="str">
        <f>IF(D58="","",IF(C58="Kollektenbons",Kollektenbons!C$6,IF(OR(C58="Freie Kollekte",C58="Freie Spende"),SUMIFS(Anfangsbestände!F:F,Anfangsbestände!A:A,Bestandsübersicht!C58),SUMIFS(Anfangsbestände!F:F,Anfangsbestände!D:D,CONCATENATE(C58,Bestandsübersicht!D58)))))</f>
        <v/>
      </c>
      <c r="F58" s="34" t="str">
        <f>IF($B58="","",IF(C58="Kollektenbons",SUM(Kollektenbons!C$10:C$109),IF(LEFT($B58,1)*1&gt;3,SUMIFS(Kollektenübersicht!H:H,Kollektenübersicht!$D:$D,Bestandsübersicht!$B58),IF(LEFT($B58,1)*1=1,SUMIFS(Kollektenübersicht!H:H,Kollektenübersicht!$E:$E,Bestandsübersicht!$D58),IF(LEFT($B58,1)*1=2,SUMIFS(Kollektenübersicht!H:H,Kollektenübersicht!$G:$G,$L58),IF(LEFT(B58,1)*1=3,SUMIFS(Kollektenübersicht!H:H,Kollektenübersicht!G:G,L58),""))))))</f>
        <v/>
      </c>
      <c r="G58" s="34" t="str">
        <f>IF($B58="","",IF(C58="Kollektenbons",SUM(Kollektenbons!F$10:F$109),IF(LEFT($B58,1)*1&gt;3,SUMIFS(Kollektenübersicht!J:J,Kollektenübersicht!$D:$D,Bestandsübersicht!$B58),IF(LEFT($B58,1)*1=1,SUMIFS(Kollektenübersicht!J:J,Kollektenübersicht!$E:$E,Bestandsübersicht!$D58),IF(OR(LEFT($B58,1)*1=2,LEFT($B58,1)*1=3),SUMIFS(Kollektenübersicht!J:J,Kollektenübersicht!$G:$G,$L58),"")))))</f>
        <v/>
      </c>
      <c r="H58" s="30" t="str">
        <f t="shared" si="2"/>
        <v/>
      </c>
      <c r="L58" t="str">
        <f t="shared" si="1"/>
        <v/>
      </c>
    </row>
    <row r="59" spans="1:12" x14ac:dyDescent="0.3">
      <c r="A59" s="7">
        <v>48</v>
      </c>
      <c r="B59" s="82" t="str">
        <f>IFERROR(SMALL(Nebenrechnung!C:C,Bestandsübersicht!A59),"")</f>
        <v/>
      </c>
      <c r="C59" s="25" t="str">
        <f>IF(B59="","",VLOOKUP(B59,Nebenrechnung!C:E,3,FALSE))</f>
        <v/>
      </c>
      <c r="D59" s="26" t="str">
        <f>IF(B59="","",IF(LEFT(B59,1)*1&gt;3,"Keine Zweckbindung",IF(B59="","",VLOOKUP(B59,Nebenrechnung!C:D,2,FALSE))))</f>
        <v/>
      </c>
      <c r="E59" s="30" t="str">
        <f>IF(D59="","",IF(C59="Kollektenbons",Kollektenbons!C$6,IF(OR(C59="Freie Kollekte",C59="Freie Spende"),SUMIFS(Anfangsbestände!F:F,Anfangsbestände!A:A,Bestandsübersicht!C59),SUMIFS(Anfangsbestände!F:F,Anfangsbestände!D:D,CONCATENATE(C59,Bestandsübersicht!D59)))))</f>
        <v/>
      </c>
      <c r="F59" s="34" t="str">
        <f>IF($B59="","",IF(C59="Kollektenbons",SUM(Kollektenbons!C$10:C$109),IF(LEFT($B59,1)*1&gt;3,SUMIFS(Kollektenübersicht!H:H,Kollektenübersicht!$D:$D,Bestandsübersicht!$B59),IF(LEFT($B59,1)*1=1,SUMIFS(Kollektenübersicht!H:H,Kollektenübersicht!$E:$E,Bestandsübersicht!$D59),IF(LEFT($B59,1)*1=2,SUMIFS(Kollektenübersicht!H:H,Kollektenübersicht!$G:$G,$L59),IF(LEFT(B59,1)*1=3,SUMIFS(Kollektenübersicht!H:H,Kollektenübersicht!G:G,L59),""))))))</f>
        <v/>
      </c>
      <c r="G59" s="34" t="str">
        <f>IF($B59="","",IF(C59="Kollektenbons",SUM(Kollektenbons!F$10:F$109),IF(LEFT($B59,1)*1&gt;3,SUMIFS(Kollektenübersicht!J:J,Kollektenübersicht!$D:$D,Bestandsübersicht!$B59),IF(LEFT($B59,1)*1=1,SUMIFS(Kollektenübersicht!J:J,Kollektenübersicht!$E:$E,Bestandsübersicht!$D59),IF(OR(LEFT($B59,1)*1=2,LEFT($B59,1)*1=3),SUMIFS(Kollektenübersicht!J:J,Kollektenübersicht!$G:$G,$L59),"")))))</f>
        <v/>
      </c>
      <c r="H59" s="30" t="str">
        <f t="shared" si="2"/>
        <v/>
      </c>
      <c r="L59" t="str">
        <f t="shared" si="1"/>
        <v/>
      </c>
    </row>
    <row r="60" spans="1:12" x14ac:dyDescent="0.3">
      <c r="A60" s="7">
        <v>49</v>
      </c>
      <c r="B60" s="82" t="str">
        <f>IFERROR(SMALL(Nebenrechnung!C:C,Bestandsübersicht!A60),"")</f>
        <v/>
      </c>
      <c r="C60" s="25" t="str">
        <f>IF(B60="","",VLOOKUP(B60,Nebenrechnung!C:E,3,FALSE))</f>
        <v/>
      </c>
      <c r="D60" s="26" t="str">
        <f>IF(B60="","",IF(LEFT(B60,1)*1&gt;3,"Keine Zweckbindung",IF(B60="","",VLOOKUP(B60,Nebenrechnung!C:D,2,FALSE))))</f>
        <v/>
      </c>
      <c r="E60" s="30" t="str">
        <f>IF(D60="","",IF(C60="Kollektenbons",Kollektenbons!C$6,IF(OR(C60="Freie Kollekte",C60="Freie Spende"),SUMIFS(Anfangsbestände!F:F,Anfangsbestände!A:A,Bestandsübersicht!C60),SUMIFS(Anfangsbestände!F:F,Anfangsbestände!D:D,CONCATENATE(C60,Bestandsübersicht!D60)))))</f>
        <v/>
      </c>
      <c r="F60" s="34" t="str">
        <f>IF($B60="","",IF(C60="Kollektenbons",SUM(Kollektenbons!C$10:C$109),IF(LEFT($B60,1)*1&gt;3,SUMIFS(Kollektenübersicht!H:H,Kollektenübersicht!$D:$D,Bestandsübersicht!$B60),IF(LEFT($B60,1)*1=1,SUMIFS(Kollektenübersicht!H:H,Kollektenübersicht!$E:$E,Bestandsübersicht!$D60),IF(LEFT($B60,1)*1=2,SUMIFS(Kollektenübersicht!H:H,Kollektenübersicht!$G:$G,$L60),IF(LEFT(B60,1)*1=3,SUMIFS(Kollektenübersicht!H:H,Kollektenübersicht!G:G,L60),""))))))</f>
        <v/>
      </c>
      <c r="G60" s="34" t="str">
        <f>IF($B60="","",IF(C60="Kollektenbons",SUM(Kollektenbons!F$10:F$109),IF(LEFT($B60,1)*1&gt;3,SUMIFS(Kollektenübersicht!J:J,Kollektenübersicht!$D:$D,Bestandsübersicht!$B60),IF(LEFT($B60,1)*1=1,SUMIFS(Kollektenübersicht!J:J,Kollektenübersicht!$E:$E,Bestandsübersicht!$D60),IF(OR(LEFT($B60,1)*1=2,LEFT($B60,1)*1=3),SUMIFS(Kollektenübersicht!J:J,Kollektenübersicht!$G:$G,$L60),"")))))</f>
        <v/>
      </c>
      <c r="H60" s="30" t="str">
        <f t="shared" si="2"/>
        <v/>
      </c>
      <c r="L60" t="str">
        <f t="shared" si="1"/>
        <v/>
      </c>
    </row>
    <row r="61" spans="1:12" x14ac:dyDescent="0.3">
      <c r="A61" s="7">
        <v>50</v>
      </c>
      <c r="B61" s="82" t="str">
        <f>IFERROR(SMALL(Nebenrechnung!C:C,Bestandsübersicht!A61),"")</f>
        <v/>
      </c>
      <c r="C61" s="25" t="str">
        <f>IF(B61="","",VLOOKUP(B61,Nebenrechnung!C:E,3,FALSE))</f>
        <v/>
      </c>
      <c r="D61" s="26" t="str">
        <f>IF(B61="","",IF(LEFT(B61,1)*1&gt;3,"Keine Zweckbindung",IF(B61="","",VLOOKUP(B61,Nebenrechnung!C:D,2,FALSE))))</f>
        <v/>
      </c>
      <c r="E61" s="30" t="str">
        <f>IF(D61="","",IF(C61="Kollektenbons",Kollektenbons!C$6,IF(OR(C61="Freie Kollekte",C61="Freie Spende"),SUMIFS(Anfangsbestände!F:F,Anfangsbestände!A:A,Bestandsübersicht!C61),SUMIFS(Anfangsbestände!F:F,Anfangsbestände!D:D,CONCATENATE(C61,Bestandsübersicht!D61)))))</f>
        <v/>
      </c>
      <c r="F61" s="34" t="str">
        <f>IF($B61="","",IF(C61="Kollektenbons",SUM(Kollektenbons!C$10:C$109),IF(LEFT($B61,1)*1&gt;3,SUMIFS(Kollektenübersicht!H:H,Kollektenübersicht!$D:$D,Bestandsübersicht!$B61),IF(LEFT($B61,1)*1=1,SUMIFS(Kollektenübersicht!H:H,Kollektenübersicht!$E:$E,Bestandsübersicht!$D61),IF(LEFT($B61,1)*1=2,SUMIFS(Kollektenübersicht!H:H,Kollektenübersicht!$G:$G,$L61),IF(LEFT(B61,1)*1=3,SUMIFS(Kollektenübersicht!H:H,Kollektenübersicht!G:G,L61),""))))))</f>
        <v/>
      </c>
      <c r="G61" s="34" t="str">
        <f>IF($B61="","",IF(C61="Kollektenbons",SUM(Kollektenbons!F$10:F$109),IF(LEFT($B61,1)*1&gt;3,SUMIFS(Kollektenübersicht!J:J,Kollektenübersicht!$D:$D,Bestandsübersicht!$B61),IF(LEFT($B61,1)*1=1,SUMIFS(Kollektenübersicht!J:J,Kollektenübersicht!$E:$E,Bestandsübersicht!$D61),IF(OR(LEFT($B61,1)*1=2,LEFT($B61,1)*1=3),SUMIFS(Kollektenübersicht!J:J,Kollektenübersicht!$G:$G,$L61),"")))))</f>
        <v/>
      </c>
      <c r="H61" s="30" t="str">
        <f t="shared" si="2"/>
        <v/>
      </c>
      <c r="L61" t="str">
        <f t="shared" si="1"/>
        <v/>
      </c>
    </row>
    <row r="62" spans="1:12" x14ac:dyDescent="0.3">
      <c r="A62" s="7">
        <v>51</v>
      </c>
      <c r="B62" s="82" t="str">
        <f>IFERROR(SMALL(Nebenrechnung!C:C,Bestandsübersicht!A62),"")</f>
        <v/>
      </c>
      <c r="C62" s="25" t="str">
        <f>IF(B62="","",VLOOKUP(B62,Nebenrechnung!C:E,3,FALSE))</f>
        <v/>
      </c>
      <c r="D62" s="26" t="str">
        <f>IF(B62="","",IF(LEFT(B62,1)*1&gt;3,"Keine Zweckbindung",IF(B62="","",VLOOKUP(B62,Nebenrechnung!C:D,2,FALSE))))</f>
        <v/>
      </c>
      <c r="E62" s="30" t="str">
        <f>IF(D62="","",IF(C62="Kollektenbons",Kollektenbons!C$6,IF(OR(C62="Freie Kollekte",C62="Freie Spende"),SUMIFS(Anfangsbestände!F:F,Anfangsbestände!A:A,Bestandsübersicht!C62),SUMIFS(Anfangsbestände!F:F,Anfangsbestände!D:D,CONCATENATE(C62,Bestandsübersicht!D62)))))</f>
        <v/>
      </c>
      <c r="F62" s="34" t="str">
        <f>IF($B62="","",IF(C62="Kollektenbons",SUM(Kollektenbons!C$10:C$109),IF(LEFT($B62,1)*1&gt;3,SUMIFS(Kollektenübersicht!H:H,Kollektenübersicht!$D:$D,Bestandsübersicht!$B62),IF(LEFT($B62,1)*1=1,SUMIFS(Kollektenübersicht!H:H,Kollektenübersicht!$E:$E,Bestandsübersicht!$D62),IF(LEFT($B62,1)*1=2,SUMIFS(Kollektenübersicht!H:H,Kollektenübersicht!$G:$G,$L62),IF(LEFT(B62,1)*1=3,SUMIFS(Kollektenübersicht!H:H,Kollektenübersicht!G:G,L62),""))))))</f>
        <v/>
      </c>
      <c r="G62" s="34" t="str">
        <f>IF($B62="","",IF(C62="Kollektenbons",SUM(Kollektenbons!F$10:F$109),IF(LEFT($B62,1)*1&gt;3,SUMIFS(Kollektenübersicht!J:J,Kollektenübersicht!$D:$D,Bestandsübersicht!$B62),IF(LEFT($B62,1)*1=1,SUMIFS(Kollektenübersicht!J:J,Kollektenübersicht!$E:$E,Bestandsübersicht!$D62),IF(OR(LEFT($B62,1)*1=2,LEFT($B62,1)*1=3),SUMIFS(Kollektenübersicht!J:J,Kollektenübersicht!$G:$G,$L62),"")))))</f>
        <v/>
      </c>
      <c r="H62" s="30" t="str">
        <f t="shared" si="2"/>
        <v/>
      </c>
      <c r="L62" t="str">
        <f t="shared" si="1"/>
        <v/>
      </c>
    </row>
    <row r="63" spans="1:12" x14ac:dyDescent="0.3">
      <c r="A63" s="7">
        <v>52</v>
      </c>
      <c r="B63" s="82" t="str">
        <f>IFERROR(SMALL(Nebenrechnung!C:C,Bestandsübersicht!A63),"")</f>
        <v/>
      </c>
      <c r="C63" s="25" t="str">
        <f>IF(B63="","",VLOOKUP(B63,Nebenrechnung!C:E,3,FALSE))</f>
        <v/>
      </c>
      <c r="D63" s="26" t="str">
        <f>IF(B63="","",IF(LEFT(B63,1)*1&gt;3,"Keine Zweckbindung",IF(B63="","",VLOOKUP(B63,Nebenrechnung!C:D,2,FALSE))))</f>
        <v/>
      </c>
      <c r="E63" s="30" t="str">
        <f>IF(D63="","",IF(C63="Kollektenbons",Kollektenbons!C$6,IF(OR(C63="Freie Kollekte",C63="Freie Spende"),SUMIFS(Anfangsbestände!F:F,Anfangsbestände!A:A,Bestandsübersicht!C63),SUMIFS(Anfangsbestände!F:F,Anfangsbestände!D:D,CONCATENATE(C63,Bestandsübersicht!D63)))))</f>
        <v/>
      </c>
      <c r="F63" s="34" t="str">
        <f>IF($B63="","",IF(C63="Kollektenbons",SUM(Kollektenbons!C$10:C$109),IF(LEFT($B63,1)*1&gt;3,SUMIFS(Kollektenübersicht!H:H,Kollektenübersicht!$D:$D,Bestandsübersicht!$B63),IF(LEFT($B63,1)*1=1,SUMIFS(Kollektenübersicht!H:H,Kollektenübersicht!$E:$E,Bestandsübersicht!$D63),IF(LEFT($B63,1)*1=2,SUMIFS(Kollektenübersicht!H:H,Kollektenübersicht!$G:$G,$L63),IF(LEFT(B63,1)*1=3,SUMIFS(Kollektenübersicht!H:H,Kollektenübersicht!G:G,L63),""))))))</f>
        <v/>
      </c>
      <c r="G63" s="34" t="str">
        <f>IF($B63="","",IF(C63="Kollektenbons",SUM(Kollektenbons!F$10:F$109),IF(LEFT($B63,1)*1&gt;3,SUMIFS(Kollektenübersicht!J:J,Kollektenübersicht!$D:$D,Bestandsübersicht!$B63),IF(LEFT($B63,1)*1=1,SUMIFS(Kollektenübersicht!J:J,Kollektenübersicht!$E:$E,Bestandsübersicht!$D63),IF(OR(LEFT($B63,1)*1=2,LEFT($B63,1)*1=3),SUMIFS(Kollektenübersicht!J:J,Kollektenübersicht!$G:$G,$L63),"")))))</f>
        <v/>
      </c>
      <c r="H63" s="30" t="str">
        <f t="shared" si="2"/>
        <v/>
      </c>
      <c r="L63" t="str">
        <f t="shared" si="1"/>
        <v/>
      </c>
    </row>
    <row r="64" spans="1:12" x14ac:dyDescent="0.3">
      <c r="A64" s="7">
        <v>53</v>
      </c>
      <c r="B64" s="82" t="str">
        <f>IFERROR(SMALL(Nebenrechnung!C:C,Bestandsübersicht!A64),"")</f>
        <v/>
      </c>
      <c r="C64" s="25" t="str">
        <f>IF(B64="","",VLOOKUP(B64,Nebenrechnung!C:E,3,FALSE))</f>
        <v/>
      </c>
      <c r="D64" s="26" t="str">
        <f>IF(B64="","",IF(LEFT(B64,1)*1&gt;3,"Keine Zweckbindung",IF(B64="","",VLOOKUP(B64,Nebenrechnung!C:D,2,FALSE))))</f>
        <v/>
      </c>
      <c r="E64" s="30" t="str">
        <f>IF(D64="","",IF(C64="Kollektenbons",Kollektenbons!C$6,IF(OR(C64="Freie Kollekte",C64="Freie Spende"),SUMIFS(Anfangsbestände!F:F,Anfangsbestände!A:A,Bestandsübersicht!C64),SUMIFS(Anfangsbestände!F:F,Anfangsbestände!D:D,CONCATENATE(C64,Bestandsübersicht!D64)))))</f>
        <v/>
      </c>
      <c r="F64" s="34" t="str">
        <f>IF($B64="","",IF(C64="Kollektenbons",SUM(Kollektenbons!C$10:C$109),IF(LEFT($B64,1)*1&gt;3,SUMIFS(Kollektenübersicht!H:H,Kollektenübersicht!$D:$D,Bestandsübersicht!$B64),IF(LEFT($B64,1)*1=1,SUMIFS(Kollektenübersicht!H:H,Kollektenübersicht!$E:$E,Bestandsübersicht!$D64),IF(LEFT($B64,1)*1=2,SUMIFS(Kollektenübersicht!H:H,Kollektenübersicht!$G:$G,$L64),IF(LEFT(B64,1)*1=3,SUMIFS(Kollektenübersicht!H:H,Kollektenübersicht!G:G,L64),""))))))</f>
        <v/>
      </c>
      <c r="G64" s="34" t="str">
        <f>IF($B64="","",IF(C64="Kollektenbons",SUM(Kollektenbons!F$10:F$109),IF(LEFT($B64,1)*1&gt;3,SUMIFS(Kollektenübersicht!J:J,Kollektenübersicht!$D:$D,Bestandsübersicht!$B64),IF(LEFT($B64,1)*1=1,SUMIFS(Kollektenübersicht!J:J,Kollektenübersicht!$E:$E,Bestandsübersicht!$D64),IF(OR(LEFT($B64,1)*1=2,LEFT($B64,1)*1=3),SUMIFS(Kollektenübersicht!J:J,Kollektenübersicht!$G:$G,$L64),"")))))</f>
        <v/>
      </c>
      <c r="H64" s="30" t="str">
        <f t="shared" si="2"/>
        <v/>
      </c>
      <c r="L64" t="str">
        <f t="shared" si="1"/>
        <v/>
      </c>
    </row>
    <row r="65" spans="1:12" x14ac:dyDescent="0.3">
      <c r="A65" s="7">
        <v>54</v>
      </c>
      <c r="B65" s="82" t="str">
        <f>IFERROR(SMALL(Nebenrechnung!C:C,Bestandsübersicht!A65),"")</f>
        <v/>
      </c>
      <c r="C65" s="25" t="str">
        <f>IF(B65="","",VLOOKUP(B65,Nebenrechnung!C:E,3,FALSE))</f>
        <v/>
      </c>
      <c r="D65" s="26" t="str">
        <f>IF(B65="","",IF(LEFT(B65,1)*1&gt;3,"Keine Zweckbindung",IF(B65="","",VLOOKUP(B65,Nebenrechnung!C:D,2,FALSE))))</f>
        <v/>
      </c>
      <c r="E65" s="30" t="str">
        <f>IF(D65="","",IF(C65="Kollektenbons",Kollektenbons!C$6,IF(OR(C65="Freie Kollekte",C65="Freie Spende"),SUMIFS(Anfangsbestände!F:F,Anfangsbestände!A:A,Bestandsübersicht!C65),SUMIFS(Anfangsbestände!F:F,Anfangsbestände!D:D,CONCATENATE(C65,Bestandsübersicht!D65)))))</f>
        <v/>
      </c>
      <c r="F65" s="34" t="str">
        <f>IF($B65="","",IF(C65="Kollektenbons",SUM(Kollektenbons!C$10:C$109),IF(LEFT($B65,1)*1&gt;3,SUMIFS(Kollektenübersicht!H:H,Kollektenübersicht!$D:$D,Bestandsübersicht!$B65),IF(LEFT($B65,1)*1=1,SUMIFS(Kollektenübersicht!H:H,Kollektenübersicht!$E:$E,Bestandsübersicht!$D65),IF(LEFT($B65,1)*1=2,SUMIFS(Kollektenübersicht!H:H,Kollektenübersicht!$G:$G,$L65),IF(LEFT(B65,1)*1=3,SUMIFS(Kollektenübersicht!H:H,Kollektenübersicht!G:G,L65),""))))))</f>
        <v/>
      </c>
      <c r="G65" s="34" t="str">
        <f>IF($B65="","",IF(C65="Kollektenbons",SUM(Kollektenbons!F$10:F$109),IF(LEFT($B65,1)*1&gt;3,SUMIFS(Kollektenübersicht!J:J,Kollektenübersicht!$D:$D,Bestandsübersicht!$B65),IF(LEFT($B65,1)*1=1,SUMIFS(Kollektenübersicht!J:J,Kollektenübersicht!$E:$E,Bestandsübersicht!$D65),IF(OR(LEFT($B65,1)*1=2,LEFT($B65,1)*1=3),SUMIFS(Kollektenübersicht!J:J,Kollektenübersicht!$G:$G,$L65),"")))))</f>
        <v/>
      </c>
      <c r="H65" s="30" t="str">
        <f t="shared" si="2"/>
        <v/>
      </c>
      <c r="L65" t="str">
        <f t="shared" si="1"/>
        <v/>
      </c>
    </row>
    <row r="66" spans="1:12" x14ac:dyDescent="0.3">
      <c r="A66" s="7">
        <v>55</v>
      </c>
      <c r="B66" s="82" t="str">
        <f>IFERROR(SMALL(Nebenrechnung!C:C,Bestandsübersicht!A66),"")</f>
        <v/>
      </c>
      <c r="C66" s="25" t="str">
        <f>IF(B66="","",VLOOKUP(B66,Nebenrechnung!C:E,3,FALSE))</f>
        <v/>
      </c>
      <c r="D66" s="26" t="str">
        <f>IF(B66="","",IF(LEFT(B66,1)*1&gt;3,"Keine Zweckbindung",IF(B66="","",VLOOKUP(B66,Nebenrechnung!C:D,2,FALSE))))</f>
        <v/>
      </c>
      <c r="E66" s="30" t="str">
        <f>IF(D66="","",IF(C66="Kollektenbons",Kollektenbons!C$6,IF(OR(C66="Freie Kollekte",C66="Freie Spende"),SUMIFS(Anfangsbestände!F:F,Anfangsbestände!A:A,Bestandsübersicht!C66),SUMIFS(Anfangsbestände!F:F,Anfangsbestände!D:D,CONCATENATE(C66,Bestandsübersicht!D66)))))</f>
        <v/>
      </c>
      <c r="F66" s="34" t="str">
        <f>IF($B66="","",IF(C66="Kollektenbons",SUM(Kollektenbons!C$10:C$109),IF(LEFT($B66,1)*1&gt;3,SUMIFS(Kollektenübersicht!H:H,Kollektenübersicht!$D:$D,Bestandsübersicht!$B66),IF(LEFT($B66,1)*1=1,SUMIFS(Kollektenübersicht!H:H,Kollektenübersicht!$E:$E,Bestandsübersicht!$D66),IF(LEFT($B66,1)*1=2,SUMIFS(Kollektenübersicht!H:H,Kollektenübersicht!$G:$G,$L66),IF(LEFT(B66,1)*1=3,SUMIFS(Kollektenübersicht!H:H,Kollektenübersicht!G:G,L66),""))))))</f>
        <v/>
      </c>
      <c r="G66" s="34" t="str">
        <f>IF($B66="","",IF(C66="Kollektenbons",SUM(Kollektenbons!F$10:F$109),IF(LEFT($B66,1)*1&gt;3,SUMIFS(Kollektenübersicht!J:J,Kollektenübersicht!$D:$D,Bestandsübersicht!$B66),IF(LEFT($B66,1)*1=1,SUMIFS(Kollektenübersicht!J:J,Kollektenübersicht!$E:$E,Bestandsübersicht!$D66),IF(OR(LEFT($B66,1)*1=2,LEFT($B66,1)*1=3),SUMIFS(Kollektenübersicht!J:J,Kollektenübersicht!$G:$G,$L66),"")))))</f>
        <v/>
      </c>
      <c r="H66" s="30" t="str">
        <f t="shared" si="2"/>
        <v/>
      </c>
      <c r="L66" t="str">
        <f t="shared" si="1"/>
        <v/>
      </c>
    </row>
    <row r="67" spans="1:12" x14ac:dyDescent="0.3">
      <c r="A67" s="7">
        <v>56</v>
      </c>
      <c r="B67" s="82" t="str">
        <f>IFERROR(SMALL(Nebenrechnung!C:C,Bestandsübersicht!A67),"")</f>
        <v/>
      </c>
      <c r="C67" s="25" t="str">
        <f>IF(B67="","",VLOOKUP(B67,Nebenrechnung!C:E,3,FALSE))</f>
        <v/>
      </c>
      <c r="D67" s="26" t="str">
        <f>IF(B67="","",IF(LEFT(B67,1)*1&gt;3,"Keine Zweckbindung",IF(B67="","",VLOOKUP(B67,Nebenrechnung!C:D,2,FALSE))))</f>
        <v/>
      </c>
      <c r="E67" s="30" t="str">
        <f>IF(D67="","",IF(C67="Kollektenbons",Kollektenbons!C$6,IF(OR(C67="Freie Kollekte",C67="Freie Spende"),SUMIFS(Anfangsbestände!F:F,Anfangsbestände!A:A,Bestandsübersicht!C67),SUMIFS(Anfangsbestände!F:F,Anfangsbestände!D:D,CONCATENATE(C67,Bestandsübersicht!D67)))))</f>
        <v/>
      </c>
      <c r="F67" s="34" t="str">
        <f>IF($B67="","",IF(C67="Kollektenbons",SUM(Kollektenbons!C$10:C$109),IF(LEFT($B67,1)*1&gt;3,SUMIFS(Kollektenübersicht!H:H,Kollektenübersicht!$D:$D,Bestandsübersicht!$B67),IF(LEFT($B67,1)*1=1,SUMIFS(Kollektenübersicht!H:H,Kollektenübersicht!$E:$E,Bestandsübersicht!$D67),IF(LEFT($B67,1)*1=2,SUMIFS(Kollektenübersicht!H:H,Kollektenübersicht!$G:$G,$L67),IF(LEFT(B67,1)*1=3,SUMIFS(Kollektenübersicht!H:H,Kollektenübersicht!G:G,L67),""))))))</f>
        <v/>
      </c>
      <c r="G67" s="34" t="str">
        <f>IF($B67="","",IF(C67="Kollektenbons",SUM(Kollektenbons!F$10:F$109),IF(LEFT($B67,1)*1&gt;3,SUMIFS(Kollektenübersicht!J:J,Kollektenübersicht!$D:$D,Bestandsübersicht!$B67),IF(LEFT($B67,1)*1=1,SUMIFS(Kollektenübersicht!J:J,Kollektenübersicht!$E:$E,Bestandsübersicht!$D67),IF(OR(LEFT($B67,1)*1=2,LEFT($B67,1)*1=3),SUMIFS(Kollektenübersicht!J:J,Kollektenübersicht!$G:$G,$L67),"")))))</f>
        <v/>
      </c>
      <c r="H67" s="30" t="str">
        <f t="shared" si="2"/>
        <v/>
      </c>
      <c r="L67" t="str">
        <f t="shared" si="1"/>
        <v/>
      </c>
    </row>
    <row r="68" spans="1:12" x14ac:dyDescent="0.3">
      <c r="A68" s="7">
        <v>57</v>
      </c>
      <c r="B68" s="82" t="str">
        <f>IFERROR(SMALL(Nebenrechnung!C:C,Bestandsübersicht!A68),"")</f>
        <v/>
      </c>
      <c r="C68" s="25" t="str">
        <f>IF(B68="","",VLOOKUP(B68,Nebenrechnung!C:E,3,FALSE))</f>
        <v/>
      </c>
      <c r="D68" s="26" t="str">
        <f>IF(B68="","",IF(LEFT(B68,1)*1&gt;3,"Keine Zweckbindung",IF(B68="","",VLOOKUP(B68,Nebenrechnung!C:D,2,FALSE))))</f>
        <v/>
      </c>
      <c r="E68" s="30" t="str">
        <f>IF(D68="","",IF(C68="Kollektenbons",Kollektenbons!C$6,IF(OR(C68="Freie Kollekte",C68="Freie Spende"),SUMIFS(Anfangsbestände!F:F,Anfangsbestände!A:A,Bestandsübersicht!C68),SUMIFS(Anfangsbestände!F:F,Anfangsbestände!D:D,CONCATENATE(C68,Bestandsübersicht!D68)))))</f>
        <v/>
      </c>
      <c r="F68" s="34" t="str">
        <f>IF($B68="","",IF(C68="Kollektenbons",SUM(Kollektenbons!C$10:C$109),IF(LEFT($B68,1)*1&gt;3,SUMIFS(Kollektenübersicht!H:H,Kollektenübersicht!$D:$D,Bestandsübersicht!$B68),IF(LEFT($B68,1)*1=1,SUMIFS(Kollektenübersicht!H:H,Kollektenübersicht!$E:$E,Bestandsübersicht!$D68),IF(LEFT($B68,1)*1=2,SUMIFS(Kollektenübersicht!H:H,Kollektenübersicht!$G:$G,$L68),IF(LEFT(B68,1)*1=3,SUMIFS(Kollektenübersicht!H:H,Kollektenübersicht!G:G,L68),""))))))</f>
        <v/>
      </c>
      <c r="G68" s="34" t="str">
        <f>IF($B68="","",IF(C68="Kollektenbons",SUM(Kollektenbons!F$10:F$109),IF(LEFT($B68,1)*1&gt;3,SUMIFS(Kollektenübersicht!J:J,Kollektenübersicht!$D:$D,Bestandsübersicht!$B68),IF(LEFT($B68,1)*1=1,SUMIFS(Kollektenübersicht!J:J,Kollektenübersicht!$E:$E,Bestandsübersicht!$D68),IF(OR(LEFT($B68,1)*1=2,LEFT($B68,1)*1=3),SUMIFS(Kollektenübersicht!J:J,Kollektenübersicht!$G:$G,$L68),"")))))</f>
        <v/>
      </c>
      <c r="H68" s="30" t="str">
        <f t="shared" si="2"/>
        <v/>
      </c>
      <c r="L68" t="str">
        <f t="shared" si="1"/>
        <v/>
      </c>
    </row>
    <row r="69" spans="1:12" x14ac:dyDescent="0.3">
      <c r="A69" s="7">
        <v>58</v>
      </c>
      <c r="B69" s="82" t="str">
        <f>IFERROR(SMALL(Nebenrechnung!C:C,Bestandsübersicht!A69),"")</f>
        <v/>
      </c>
      <c r="C69" s="25" t="str">
        <f>IF(B69="","",VLOOKUP(B69,Nebenrechnung!C:E,3,FALSE))</f>
        <v/>
      </c>
      <c r="D69" s="26" t="str">
        <f>IF(B69="","",IF(LEFT(B69,1)*1&gt;3,"Keine Zweckbindung",IF(B69="","",VLOOKUP(B69,Nebenrechnung!C:D,2,FALSE))))</f>
        <v/>
      </c>
      <c r="E69" s="30" t="str">
        <f>IF(D69="","",IF(C69="Kollektenbons",Kollektenbons!C$6,IF(OR(C69="Freie Kollekte",C69="Freie Spende"),SUMIFS(Anfangsbestände!F:F,Anfangsbestände!A:A,Bestandsübersicht!C69),SUMIFS(Anfangsbestände!F:F,Anfangsbestände!D:D,CONCATENATE(C69,Bestandsübersicht!D69)))))</f>
        <v/>
      </c>
      <c r="F69" s="34" t="str">
        <f>IF($B69="","",IF(C69="Kollektenbons",SUM(Kollektenbons!C$10:C$109),IF(LEFT($B69,1)*1&gt;3,SUMIFS(Kollektenübersicht!H:H,Kollektenübersicht!$D:$D,Bestandsübersicht!$B69),IF(LEFT($B69,1)*1=1,SUMIFS(Kollektenübersicht!H:H,Kollektenübersicht!$E:$E,Bestandsübersicht!$D69),IF(LEFT($B69,1)*1=2,SUMIFS(Kollektenübersicht!H:H,Kollektenübersicht!$G:$G,$L69),IF(LEFT(B69,1)*1=3,SUMIFS(Kollektenübersicht!H:H,Kollektenübersicht!G:G,L69),""))))))</f>
        <v/>
      </c>
      <c r="G69" s="34" t="str">
        <f>IF($B69="","",IF(C69="Kollektenbons",SUM(Kollektenbons!F$10:F$109),IF(LEFT($B69,1)*1&gt;3,SUMIFS(Kollektenübersicht!J:J,Kollektenübersicht!$D:$D,Bestandsübersicht!$B69),IF(LEFT($B69,1)*1=1,SUMIFS(Kollektenübersicht!J:J,Kollektenübersicht!$E:$E,Bestandsübersicht!$D69),IF(OR(LEFT($B69,1)*1=2,LEFT($B69,1)*1=3),SUMIFS(Kollektenübersicht!J:J,Kollektenübersicht!$G:$G,$L69),"")))))</f>
        <v/>
      </c>
      <c r="H69" s="30" t="str">
        <f t="shared" si="2"/>
        <v/>
      </c>
      <c r="L69" t="str">
        <f t="shared" si="1"/>
        <v/>
      </c>
    </row>
    <row r="70" spans="1:12" x14ac:dyDescent="0.3">
      <c r="A70" s="7">
        <v>59</v>
      </c>
      <c r="B70" s="82" t="str">
        <f>IFERROR(SMALL(Nebenrechnung!C:C,Bestandsübersicht!A70),"")</f>
        <v/>
      </c>
      <c r="C70" s="25" t="str">
        <f>IF(B70="","",VLOOKUP(B70,Nebenrechnung!C:E,3,FALSE))</f>
        <v/>
      </c>
      <c r="D70" s="26" t="str">
        <f>IF(B70="","",IF(LEFT(B70,1)*1&gt;3,"Keine Zweckbindung",IF(B70="","",VLOOKUP(B70,Nebenrechnung!C:D,2,FALSE))))</f>
        <v/>
      </c>
      <c r="E70" s="30" t="str">
        <f>IF(D70="","",IF(C70="Kollektenbons",Kollektenbons!C$6,IF(OR(C70="Freie Kollekte",C70="Freie Spende"),SUMIFS(Anfangsbestände!F:F,Anfangsbestände!A:A,Bestandsübersicht!C70),SUMIFS(Anfangsbestände!F:F,Anfangsbestände!D:D,CONCATENATE(C70,Bestandsübersicht!D70)))))</f>
        <v/>
      </c>
      <c r="F70" s="34" t="str">
        <f>IF($B70="","",IF(C70="Kollektenbons",SUM(Kollektenbons!C$10:C$109),IF(LEFT($B70,1)*1&gt;3,SUMIFS(Kollektenübersicht!H:H,Kollektenübersicht!$D:$D,Bestandsübersicht!$B70),IF(LEFT($B70,1)*1=1,SUMIFS(Kollektenübersicht!H:H,Kollektenübersicht!$E:$E,Bestandsübersicht!$D70),IF(LEFT($B70,1)*1=2,SUMIFS(Kollektenübersicht!H:H,Kollektenübersicht!$G:$G,$L70),IF(LEFT(B70,1)*1=3,SUMIFS(Kollektenübersicht!H:H,Kollektenübersicht!G:G,L70),""))))))</f>
        <v/>
      </c>
      <c r="G70" s="34" t="str">
        <f>IF($B70="","",IF(C70="Kollektenbons",SUM(Kollektenbons!F$10:F$109),IF(LEFT($B70,1)*1&gt;3,SUMIFS(Kollektenübersicht!J:J,Kollektenübersicht!$D:$D,Bestandsübersicht!$B70),IF(LEFT($B70,1)*1=1,SUMIFS(Kollektenübersicht!J:J,Kollektenübersicht!$E:$E,Bestandsübersicht!$D70),IF(OR(LEFT($B70,1)*1=2,LEFT($B70,1)*1=3),SUMIFS(Kollektenübersicht!J:J,Kollektenübersicht!$G:$G,$L70),"")))))</f>
        <v/>
      </c>
      <c r="H70" s="30" t="str">
        <f t="shared" si="2"/>
        <v/>
      </c>
      <c r="L70" t="str">
        <f t="shared" si="1"/>
        <v/>
      </c>
    </row>
    <row r="71" spans="1:12" x14ac:dyDescent="0.3">
      <c r="A71" s="7">
        <v>60</v>
      </c>
      <c r="B71" s="82" t="str">
        <f>IFERROR(SMALL(Nebenrechnung!C:C,Bestandsübersicht!A71),"")</f>
        <v/>
      </c>
      <c r="C71" s="25" t="str">
        <f>IF(B71="","",VLOOKUP(B71,Nebenrechnung!C:E,3,FALSE))</f>
        <v/>
      </c>
      <c r="D71" s="26" t="str">
        <f>IF(B71="","",IF(LEFT(B71,1)*1&gt;3,"Keine Zweckbindung",IF(B71="","",VLOOKUP(B71,Nebenrechnung!C:D,2,FALSE))))</f>
        <v/>
      </c>
      <c r="E71" s="30" t="str">
        <f>IF(D71="","",IF(C71="Kollektenbons",Kollektenbons!C$6,IF(OR(C71="Freie Kollekte",C71="Freie Spende"),SUMIFS(Anfangsbestände!F:F,Anfangsbestände!A:A,Bestandsübersicht!C71),SUMIFS(Anfangsbestände!F:F,Anfangsbestände!D:D,CONCATENATE(C71,Bestandsübersicht!D71)))))</f>
        <v/>
      </c>
      <c r="F71" s="34" t="str">
        <f>IF($B71="","",IF(C71="Kollektenbons",SUM(Kollektenbons!C$10:C$109),IF(LEFT($B71,1)*1&gt;3,SUMIFS(Kollektenübersicht!H:H,Kollektenübersicht!$D:$D,Bestandsübersicht!$B71),IF(LEFT($B71,1)*1=1,SUMIFS(Kollektenübersicht!H:H,Kollektenübersicht!$E:$E,Bestandsübersicht!$D71),IF(LEFT($B71,1)*1=2,SUMIFS(Kollektenübersicht!H:H,Kollektenübersicht!$G:$G,$L71),IF(LEFT(B71,1)*1=3,SUMIFS(Kollektenübersicht!H:H,Kollektenübersicht!G:G,L71),""))))))</f>
        <v/>
      </c>
      <c r="G71" s="34" t="str">
        <f>IF($B71="","",IF(C71="Kollektenbons",SUM(Kollektenbons!F$10:F$109),IF(LEFT($B71,1)*1&gt;3,SUMIFS(Kollektenübersicht!J:J,Kollektenübersicht!$D:$D,Bestandsübersicht!$B71),IF(LEFT($B71,1)*1=1,SUMIFS(Kollektenübersicht!J:J,Kollektenübersicht!$E:$E,Bestandsübersicht!$D71),IF(OR(LEFT($B71,1)*1=2,LEFT($B71,1)*1=3),SUMIFS(Kollektenübersicht!J:J,Kollektenübersicht!$G:$G,$L71),"")))))</f>
        <v/>
      </c>
      <c r="H71" s="30" t="str">
        <f t="shared" si="2"/>
        <v/>
      </c>
      <c r="L71" t="str">
        <f t="shared" si="1"/>
        <v/>
      </c>
    </row>
    <row r="72" spans="1:12" x14ac:dyDescent="0.3">
      <c r="A72" s="7">
        <v>61</v>
      </c>
      <c r="B72" s="82" t="str">
        <f>IFERROR(SMALL(Nebenrechnung!C:C,Bestandsübersicht!A72),"")</f>
        <v/>
      </c>
      <c r="C72" s="25" t="str">
        <f>IF(B72="","",VLOOKUP(B72,Nebenrechnung!C:E,3,FALSE))</f>
        <v/>
      </c>
      <c r="D72" s="26" t="str">
        <f>IF(B72="","",IF(LEFT(B72,1)*1&gt;3,"Keine Zweckbindung",IF(B72="","",VLOOKUP(B72,Nebenrechnung!C:D,2,FALSE))))</f>
        <v/>
      </c>
      <c r="E72" s="30" t="str">
        <f>IF(D72="","",IF(C72="Kollektenbons",Kollektenbons!C$6,IF(OR(C72="Freie Kollekte",C72="Freie Spende"),SUMIFS(Anfangsbestände!F:F,Anfangsbestände!A:A,Bestandsübersicht!C72),SUMIFS(Anfangsbestände!F:F,Anfangsbestände!D:D,CONCATENATE(C72,Bestandsübersicht!D72)))))</f>
        <v/>
      </c>
      <c r="F72" s="34" t="str">
        <f>IF($B72="","",IF(C72="Kollektenbons",SUM(Kollektenbons!C$10:C$109),IF(LEFT($B72,1)*1&gt;3,SUMIFS(Kollektenübersicht!H:H,Kollektenübersicht!$D:$D,Bestandsübersicht!$B72),IF(LEFT($B72,1)*1=1,SUMIFS(Kollektenübersicht!H:H,Kollektenübersicht!$E:$E,Bestandsübersicht!$D72),IF(LEFT($B72,1)*1=2,SUMIFS(Kollektenübersicht!H:H,Kollektenübersicht!$G:$G,$L72),IF(LEFT(B72,1)*1=3,SUMIFS(Kollektenübersicht!H:H,Kollektenübersicht!G:G,L72),""))))))</f>
        <v/>
      </c>
      <c r="G72" s="34" t="str">
        <f>IF($B72="","",IF(C72="Kollektenbons",SUM(Kollektenbons!F$10:F$109),IF(LEFT($B72,1)*1&gt;3,SUMIFS(Kollektenübersicht!J:J,Kollektenübersicht!$D:$D,Bestandsübersicht!$B72),IF(LEFT($B72,1)*1=1,SUMIFS(Kollektenübersicht!J:J,Kollektenübersicht!$E:$E,Bestandsübersicht!$D72),IF(OR(LEFT($B72,1)*1=2,LEFT($B72,1)*1=3),SUMIFS(Kollektenübersicht!J:J,Kollektenübersicht!$G:$G,$L72),"")))))</f>
        <v/>
      </c>
      <c r="H72" s="30" t="str">
        <f t="shared" si="2"/>
        <v/>
      </c>
      <c r="L72" t="str">
        <f t="shared" si="1"/>
        <v/>
      </c>
    </row>
    <row r="73" spans="1:12" x14ac:dyDescent="0.3">
      <c r="A73" s="7">
        <v>62</v>
      </c>
      <c r="B73" s="82" t="str">
        <f>IFERROR(SMALL(Nebenrechnung!C:C,Bestandsübersicht!A73),"")</f>
        <v/>
      </c>
      <c r="C73" s="25" t="str">
        <f>IF(B73="","",VLOOKUP(B73,Nebenrechnung!C:E,3,FALSE))</f>
        <v/>
      </c>
      <c r="D73" s="26" t="str">
        <f>IF(B73="","",IF(LEFT(B73,1)*1&gt;3,"Keine Zweckbindung",IF(B73="","",VLOOKUP(B73,Nebenrechnung!C:D,2,FALSE))))</f>
        <v/>
      </c>
      <c r="E73" s="30" t="str">
        <f>IF(D73="","",IF(C73="Kollektenbons",Kollektenbons!C$6,IF(OR(C73="Freie Kollekte",C73="Freie Spende"),SUMIFS(Anfangsbestände!F:F,Anfangsbestände!A:A,Bestandsübersicht!C73),SUMIFS(Anfangsbestände!F:F,Anfangsbestände!D:D,CONCATENATE(C73,Bestandsübersicht!D73)))))</f>
        <v/>
      </c>
      <c r="F73" s="34" t="str">
        <f>IF($B73="","",IF(C73="Kollektenbons",SUM(Kollektenbons!C$10:C$109),IF(LEFT($B73,1)*1&gt;3,SUMIFS(Kollektenübersicht!H:H,Kollektenübersicht!$D:$D,Bestandsübersicht!$B73),IF(LEFT($B73,1)*1=1,SUMIFS(Kollektenübersicht!H:H,Kollektenübersicht!$E:$E,Bestandsübersicht!$D73),IF(LEFT($B73,1)*1=2,SUMIFS(Kollektenübersicht!H:H,Kollektenübersicht!$G:$G,$L73),IF(LEFT(B73,1)*1=3,SUMIFS(Kollektenübersicht!H:H,Kollektenübersicht!G:G,L73),""))))))</f>
        <v/>
      </c>
      <c r="G73" s="34" t="str">
        <f>IF($B73="","",IF(C73="Kollektenbons",SUM(Kollektenbons!F$10:F$109),IF(LEFT($B73,1)*1&gt;3,SUMIFS(Kollektenübersicht!J:J,Kollektenübersicht!$D:$D,Bestandsübersicht!$B73),IF(LEFT($B73,1)*1=1,SUMIFS(Kollektenübersicht!J:J,Kollektenübersicht!$E:$E,Bestandsübersicht!$D73),IF(OR(LEFT($B73,1)*1=2,LEFT($B73,1)*1=3),SUMIFS(Kollektenübersicht!J:J,Kollektenübersicht!$G:$G,$L73),"")))))</f>
        <v/>
      </c>
      <c r="H73" s="30" t="str">
        <f t="shared" si="2"/>
        <v/>
      </c>
      <c r="L73" t="str">
        <f t="shared" si="1"/>
        <v/>
      </c>
    </row>
    <row r="74" spans="1:12" x14ac:dyDescent="0.3">
      <c r="A74" s="7">
        <v>63</v>
      </c>
      <c r="B74" s="82" t="str">
        <f>IFERROR(SMALL(Nebenrechnung!C:C,Bestandsübersicht!A74),"")</f>
        <v/>
      </c>
      <c r="C74" s="25" t="str">
        <f>IF(B74="","",VLOOKUP(B74,Nebenrechnung!C:E,3,FALSE))</f>
        <v/>
      </c>
      <c r="D74" s="26" t="str">
        <f>IF(B74="","",IF(LEFT(B74,1)*1&gt;3,"Keine Zweckbindung",IF(B74="","",VLOOKUP(B74,Nebenrechnung!C:D,2,FALSE))))</f>
        <v/>
      </c>
      <c r="E74" s="30" t="str">
        <f>IF(D74="","",IF(C74="Kollektenbons",Kollektenbons!C$6,IF(OR(C74="Freie Kollekte",C74="Freie Spende"),SUMIFS(Anfangsbestände!F:F,Anfangsbestände!A:A,Bestandsübersicht!C74),SUMIFS(Anfangsbestände!F:F,Anfangsbestände!D:D,CONCATENATE(C74,Bestandsübersicht!D74)))))</f>
        <v/>
      </c>
      <c r="F74" s="34" t="str">
        <f>IF($B74="","",IF(C74="Kollektenbons",SUM(Kollektenbons!C$10:C$109),IF(LEFT($B74,1)*1&gt;3,SUMIFS(Kollektenübersicht!H:H,Kollektenübersicht!$D:$D,Bestandsübersicht!$B74),IF(LEFT($B74,1)*1=1,SUMIFS(Kollektenübersicht!H:H,Kollektenübersicht!$E:$E,Bestandsübersicht!$D74),IF(LEFT($B74,1)*1=2,SUMIFS(Kollektenübersicht!H:H,Kollektenübersicht!$G:$G,$L74),IF(LEFT(B74,1)*1=3,SUMIFS(Kollektenübersicht!H:H,Kollektenübersicht!G:G,L74),""))))))</f>
        <v/>
      </c>
      <c r="G74" s="34" t="str">
        <f>IF($B74="","",IF(C74="Kollektenbons",SUM(Kollektenbons!F$10:F$109),IF(LEFT($B74,1)*1&gt;3,SUMIFS(Kollektenübersicht!J:J,Kollektenübersicht!$D:$D,Bestandsübersicht!$B74),IF(LEFT($B74,1)*1=1,SUMIFS(Kollektenübersicht!J:J,Kollektenübersicht!$E:$E,Bestandsübersicht!$D74),IF(OR(LEFT($B74,1)*1=2,LEFT($B74,1)*1=3),SUMIFS(Kollektenübersicht!J:J,Kollektenübersicht!$G:$G,$L74),"")))))</f>
        <v/>
      </c>
      <c r="H74" s="30" t="str">
        <f t="shared" si="2"/>
        <v/>
      </c>
      <c r="L74" t="str">
        <f t="shared" si="1"/>
        <v/>
      </c>
    </row>
    <row r="75" spans="1:12" x14ac:dyDescent="0.3">
      <c r="A75" s="7">
        <v>64</v>
      </c>
      <c r="B75" s="82" t="str">
        <f>IFERROR(SMALL(Nebenrechnung!C:C,Bestandsübersicht!A75),"")</f>
        <v/>
      </c>
      <c r="C75" s="25" t="str">
        <f>IF(B75="","",VLOOKUP(B75,Nebenrechnung!C:E,3,FALSE))</f>
        <v/>
      </c>
      <c r="D75" s="26" t="str">
        <f>IF(B75="","",IF(LEFT(B75,1)*1&gt;3,"Keine Zweckbindung",IF(B75="","",VLOOKUP(B75,Nebenrechnung!C:D,2,FALSE))))</f>
        <v/>
      </c>
      <c r="E75" s="30" t="str">
        <f>IF(D75="","",IF(C75="Kollektenbons",Kollektenbons!C$6,IF(OR(C75="Freie Kollekte",C75="Freie Spende"),SUMIFS(Anfangsbestände!F:F,Anfangsbestände!A:A,Bestandsübersicht!C75),SUMIFS(Anfangsbestände!F:F,Anfangsbestände!D:D,CONCATENATE(C75,Bestandsübersicht!D75)))))</f>
        <v/>
      </c>
      <c r="F75" s="34" t="str">
        <f>IF($B75="","",IF(C75="Kollektenbons",SUM(Kollektenbons!C$10:C$109),IF(LEFT($B75,1)*1&gt;3,SUMIFS(Kollektenübersicht!H:H,Kollektenübersicht!$D:$D,Bestandsübersicht!$B75),IF(LEFT($B75,1)*1=1,SUMIFS(Kollektenübersicht!H:H,Kollektenübersicht!$E:$E,Bestandsübersicht!$D75),IF(LEFT($B75,1)*1=2,SUMIFS(Kollektenübersicht!H:H,Kollektenübersicht!$G:$G,$L75),IF(LEFT(B75,1)*1=3,SUMIFS(Kollektenübersicht!H:H,Kollektenübersicht!G:G,L75),""))))))</f>
        <v/>
      </c>
      <c r="G75" s="34" t="str">
        <f>IF($B75="","",IF(C75="Kollektenbons",SUM(Kollektenbons!F$10:F$109),IF(LEFT($B75,1)*1&gt;3,SUMIFS(Kollektenübersicht!J:J,Kollektenübersicht!$D:$D,Bestandsübersicht!$B75),IF(LEFT($B75,1)*1=1,SUMIFS(Kollektenübersicht!J:J,Kollektenübersicht!$E:$E,Bestandsübersicht!$D75),IF(OR(LEFT($B75,1)*1=2,LEFT($B75,1)*1=3),SUMIFS(Kollektenübersicht!J:J,Kollektenübersicht!$G:$G,$L75),"")))))</f>
        <v/>
      </c>
      <c r="H75" s="30" t="str">
        <f t="shared" si="2"/>
        <v/>
      </c>
      <c r="L75" t="str">
        <f t="shared" si="1"/>
        <v/>
      </c>
    </row>
    <row r="76" spans="1:12" x14ac:dyDescent="0.3">
      <c r="A76" s="7">
        <v>65</v>
      </c>
      <c r="B76" s="82" t="str">
        <f>IFERROR(SMALL(Nebenrechnung!C:C,Bestandsübersicht!A76),"")</f>
        <v/>
      </c>
      <c r="C76" s="25" t="str">
        <f>IF(B76="","",VLOOKUP(B76,Nebenrechnung!C:E,3,FALSE))</f>
        <v/>
      </c>
      <c r="D76" s="26" t="str">
        <f>IF(B76="","",IF(LEFT(B76,1)*1&gt;3,"Keine Zweckbindung",IF(B76="","",VLOOKUP(B76,Nebenrechnung!C:D,2,FALSE))))</f>
        <v/>
      </c>
      <c r="E76" s="30" t="str">
        <f>IF(D76="","",IF(C76="Kollektenbons",Kollektenbons!C$6,IF(OR(C76="Freie Kollekte",C76="Freie Spende"),SUMIFS(Anfangsbestände!F:F,Anfangsbestände!A:A,Bestandsübersicht!C76),SUMIFS(Anfangsbestände!F:F,Anfangsbestände!D:D,CONCATENATE(C76,Bestandsübersicht!D76)))))</f>
        <v/>
      </c>
      <c r="F76" s="34" t="str">
        <f>IF($B76="","",IF(C76="Kollektenbons",SUM(Kollektenbons!C$10:C$109),IF(LEFT($B76,1)*1&gt;3,SUMIFS(Kollektenübersicht!H:H,Kollektenübersicht!$D:$D,Bestandsübersicht!$B76),IF(LEFT($B76,1)*1=1,SUMIFS(Kollektenübersicht!H:H,Kollektenübersicht!$E:$E,Bestandsübersicht!$D76),IF(LEFT($B76,1)*1=2,SUMIFS(Kollektenübersicht!H:H,Kollektenübersicht!$G:$G,$L76),IF(LEFT(B76,1)*1=3,SUMIFS(Kollektenübersicht!H:H,Kollektenübersicht!G:G,L76),""))))))</f>
        <v/>
      </c>
      <c r="G76" s="34" t="str">
        <f>IF($B76="","",IF(C76="Kollektenbons",SUM(Kollektenbons!F$10:F$109),IF(LEFT($B76,1)*1&gt;3,SUMIFS(Kollektenübersicht!J:J,Kollektenübersicht!$D:$D,Bestandsübersicht!$B76),IF(LEFT($B76,1)*1=1,SUMIFS(Kollektenübersicht!J:J,Kollektenübersicht!$E:$E,Bestandsübersicht!$D76),IF(OR(LEFT($B76,1)*1=2,LEFT($B76,1)*1=3),SUMIFS(Kollektenübersicht!J:J,Kollektenübersicht!$G:$G,$L76),"")))))</f>
        <v/>
      </c>
      <c r="H76" s="30" t="str">
        <f t="shared" ref="H76:H107" si="3">IF(B76="","",E76+F76+G76)</f>
        <v/>
      </c>
      <c r="L76" t="str">
        <f t="shared" si="1"/>
        <v/>
      </c>
    </row>
    <row r="77" spans="1:12" x14ac:dyDescent="0.3">
      <c r="A77" s="7">
        <v>66</v>
      </c>
      <c r="B77" s="82" t="str">
        <f>IFERROR(SMALL(Nebenrechnung!C:C,Bestandsübersicht!A77),"")</f>
        <v/>
      </c>
      <c r="C77" s="25" t="str">
        <f>IF(B77="","",VLOOKUP(B77,Nebenrechnung!C:E,3,FALSE))</f>
        <v/>
      </c>
      <c r="D77" s="26" t="str">
        <f>IF(B77="","",IF(LEFT(B77,1)*1&gt;3,"Keine Zweckbindung",IF(B77="","",VLOOKUP(B77,Nebenrechnung!C:D,2,FALSE))))</f>
        <v/>
      </c>
      <c r="E77" s="30" t="str">
        <f>IF(D77="","",IF(C77="Kollektenbons",Kollektenbons!C$6,IF(OR(C77="Freie Kollekte",C77="Freie Spende"),SUMIFS(Anfangsbestände!F:F,Anfangsbestände!A:A,Bestandsübersicht!C77),SUMIFS(Anfangsbestände!F:F,Anfangsbestände!D:D,CONCATENATE(C77,Bestandsübersicht!D77)))))</f>
        <v/>
      </c>
      <c r="F77" s="34" t="str">
        <f>IF($B77="","",IF(C77="Kollektenbons",SUM(Kollektenbons!C$10:C$109),IF(LEFT($B77,1)*1&gt;3,SUMIFS(Kollektenübersicht!H:H,Kollektenübersicht!$D:$D,Bestandsübersicht!$B77),IF(LEFT($B77,1)*1=1,SUMIFS(Kollektenübersicht!H:H,Kollektenübersicht!$E:$E,Bestandsübersicht!$D77),IF(LEFT($B77,1)*1=2,SUMIFS(Kollektenübersicht!H:H,Kollektenübersicht!$G:$G,$L77),IF(LEFT(B77,1)*1=3,SUMIFS(Kollektenübersicht!H:H,Kollektenübersicht!G:G,L77),""))))))</f>
        <v/>
      </c>
      <c r="G77" s="34" t="str">
        <f>IF($B77="","",IF(C77="Kollektenbons",SUM(Kollektenbons!F$10:F$109),IF(LEFT($B77,1)*1&gt;3,SUMIFS(Kollektenübersicht!J:J,Kollektenübersicht!$D:$D,Bestandsübersicht!$B77),IF(LEFT($B77,1)*1=1,SUMIFS(Kollektenübersicht!J:J,Kollektenübersicht!$E:$E,Bestandsübersicht!$D77),IF(OR(LEFT($B77,1)*1=2,LEFT($B77,1)*1=3),SUMIFS(Kollektenübersicht!J:J,Kollektenübersicht!$G:$G,$L77),"")))))</f>
        <v/>
      </c>
      <c r="H77" s="30" t="str">
        <f t="shared" si="3"/>
        <v/>
      </c>
      <c r="L77" t="str">
        <f t="shared" ref="L77:L111" si="4">IFERROR(IF(OR(LEFT(B77,2)*1=20,LEFT(B77,2)*1=21),CONCATENATE("Zw. Zweckg. Kollekte",D77),IF(OR(LEFT(B77,2)*1=25,LEFT(B77,2)*1=26),CONCATENATE("Zw. Zweckg. Spende",D77),IF(LEFT(B77,1)*1=3,CONCATENATE("Zw. Freie weiterzuleitende Kollekte",D77),""))),"")</f>
        <v/>
      </c>
    </row>
    <row r="78" spans="1:12" x14ac:dyDescent="0.3">
      <c r="A78" s="7">
        <v>67</v>
      </c>
      <c r="B78" s="82" t="str">
        <f>IFERROR(SMALL(Nebenrechnung!C:C,Bestandsübersicht!A78),"")</f>
        <v/>
      </c>
      <c r="C78" s="25" t="str">
        <f>IF(B78="","",VLOOKUP(B78,Nebenrechnung!C:E,3,FALSE))</f>
        <v/>
      </c>
      <c r="D78" s="26" t="str">
        <f>IF(B78="","",IF(LEFT(B78,1)*1&gt;3,"Keine Zweckbindung",IF(B78="","",VLOOKUP(B78,Nebenrechnung!C:D,2,FALSE))))</f>
        <v/>
      </c>
      <c r="E78" s="30" t="str">
        <f>IF(D78="","",IF(C78="Kollektenbons",Kollektenbons!C$6,IF(OR(C78="Freie Kollekte",C78="Freie Spende"),SUMIFS(Anfangsbestände!F:F,Anfangsbestände!A:A,Bestandsübersicht!C78),SUMIFS(Anfangsbestände!F:F,Anfangsbestände!D:D,CONCATENATE(C78,Bestandsübersicht!D78)))))</f>
        <v/>
      </c>
      <c r="F78" s="34" t="str">
        <f>IF($B78="","",IF(C78="Kollektenbons",SUM(Kollektenbons!C$10:C$109),IF(LEFT($B78,1)*1&gt;3,SUMIFS(Kollektenübersicht!H:H,Kollektenübersicht!$D:$D,Bestandsübersicht!$B78),IF(LEFT($B78,1)*1=1,SUMIFS(Kollektenübersicht!H:H,Kollektenübersicht!$E:$E,Bestandsübersicht!$D78),IF(LEFT($B78,1)*1=2,SUMIFS(Kollektenübersicht!H:H,Kollektenübersicht!$G:$G,$L78),IF(LEFT(B78,1)*1=3,SUMIFS(Kollektenübersicht!H:H,Kollektenübersicht!G:G,L78),""))))))</f>
        <v/>
      </c>
      <c r="G78" s="34" t="str">
        <f>IF($B78="","",IF(C78="Kollektenbons",SUM(Kollektenbons!F$10:F$109),IF(LEFT($B78,1)*1&gt;3,SUMIFS(Kollektenübersicht!J:J,Kollektenübersicht!$D:$D,Bestandsübersicht!$B78),IF(LEFT($B78,1)*1=1,SUMIFS(Kollektenübersicht!J:J,Kollektenübersicht!$E:$E,Bestandsübersicht!$D78),IF(OR(LEFT($B78,1)*1=2,LEFT($B78,1)*1=3),SUMIFS(Kollektenübersicht!J:J,Kollektenübersicht!$G:$G,$L78),"")))))</f>
        <v/>
      </c>
      <c r="H78" s="30" t="str">
        <f t="shared" si="3"/>
        <v/>
      </c>
      <c r="L78" t="str">
        <f t="shared" si="4"/>
        <v/>
      </c>
    </row>
    <row r="79" spans="1:12" x14ac:dyDescent="0.3">
      <c r="A79" s="7">
        <v>68</v>
      </c>
      <c r="B79" s="82" t="str">
        <f>IFERROR(SMALL(Nebenrechnung!C:C,Bestandsübersicht!A79),"")</f>
        <v/>
      </c>
      <c r="C79" s="25" t="str">
        <f>IF(B79="","",VLOOKUP(B79,Nebenrechnung!C:E,3,FALSE))</f>
        <v/>
      </c>
      <c r="D79" s="26" t="str">
        <f>IF(B79="","",IF(LEFT(B79,1)*1&gt;3,"Keine Zweckbindung",IF(B79="","",VLOOKUP(B79,Nebenrechnung!C:D,2,FALSE))))</f>
        <v/>
      </c>
      <c r="E79" s="30" t="str">
        <f>IF(D79="","",IF(C79="Kollektenbons",Kollektenbons!C$6,IF(OR(C79="Freie Kollekte",C79="Freie Spende"),SUMIFS(Anfangsbestände!F:F,Anfangsbestände!A:A,Bestandsübersicht!C79),SUMIFS(Anfangsbestände!F:F,Anfangsbestände!D:D,CONCATENATE(C79,Bestandsübersicht!D79)))))</f>
        <v/>
      </c>
      <c r="F79" s="34" t="str">
        <f>IF($B79="","",IF(C79="Kollektenbons",SUM(Kollektenbons!C$10:C$109),IF(LEFT($B79,1)*1&gt;3,SUMIFS(Kollektenübersicht!H:H,Kollektenübersicht!$D:$D,Bestandsübersicht!$B79),IF(LEFT($B79,1)*1=1,SUMIFS(Kollektenübersicht!H:H,Kollektenübersicht!$E:$E,Bestandsübersicht!$D79),IF(LEFT($B79,1)*1=2,SUMIFS(Kollektenübersicht!H:H,Kollektenübersicht!$G:$G,$L79),IF(LEFT(B79,1)*1=3,SUMIFS(Kollektenübersicht!H:H,Kollektenübersicht!G:G,L79),""))))))</f>
        <v/>
      </c>
      <c r="G79" s="34" t="str">
        <f>IF($B79="","",IF(C79="Kollektenbons",SUM(Kollektenbons!F$10:F$109),IF(LEFT($B79,1)*1&gt;3,SUMIFS(Kollektenübersicht!J:J,Kollektenübersicht!$D:$D,Bestandsübersicht!$B79),IF(LEFT($B79,1)*1=1,SUMIFS(Kollektenübersicht!J:J,Kollektenübersicht!$E:$E,Bestandsübersicht!$D79),IF(OR(LEFT($B79,1)*1=2,LEFT($B79,1)*1=3),SUMIFS(Kollektenübersicht!J:J,Kollektenübersicht!$G:$G,$L79),"")))))</f>
        <v/>
      </c>
      <c r="H79" s="30" t="str">
        <f t="shared" si="3"/>
        <v/>
      </c>
      <c r="L79" t="str">
        <f t="shared" si="4"/>
        <v/>
      </c>
    </row>
    <row r="80" spans="1:12" x14ac:dyDescent="0.3">
      <c r="A80" s="7">
        <v>69</v>
      </c>
      <c r="B80" s="82" t="str">
        <f>IFERROR(SMALL(Nebenrechnung!C:C,Bestandsübersicht!A80),"")</f>
        <v/>
      </c>
      <c r="C80" s="25" t="str">
        <f>IF(B80="","",VLOOKUP(B80,Nebenrechnung!C:E,3,FALSE))</f>
        <v/>
      </c>
      <c r="D80" s="26" t="str">
        <f>IF(B80="","",IF(LEFT(B80,1)*1&gt;3,"Keine Zweckbindung",IF(B80="","",VLOOKUP(B80,Nebenrechnung!C:D,2,FALSE))))</f>
        <v/>
      </c>
      <c r="E80" s="30" t="str">
        <f>IF(D80="","",IF(C80="Kollektenbons",Kollektenbons!C$6,IF(OR(C80="Freie Kollekte",C80="Freie Spende"),SUMIFS(Anfangsbestände!F:F,Anfangsbestände!A:A,Bestandsübersicht!C80),SUMIFS(Anfangsbestände!F:F,Anfangsbestände!D:D,CONCATENATE(C80,Bestandsübersicht!D80)))))</f>
        <v/>
      </c>
      <c r="F80" s="34" t="str">
        <f>IF($B80="","",IF(C80="Kollektenbons",SUM(Kollektenbons!C$10:C$109),IF(LEFT($B80,1)*1&gt;3,SUMIFS(Kollektenübersicht!H:H,Kollektenübersicht!$D:$D,Bestandsübersicht!$B80),IF(LEFT($B80,1)*1=1,SUMIFS(Kollektenübersicht!H:H,Kollektenübersicht!$E:$E,Bestandsübersicht!$D80),IF(LEFT($B80,1)*1=2,SUMIFS(Kollektenübersicht!H:H,Kollektenübersicht!$G:$G,$L80),IF(LEFT(B80,1)*1=3,SUMIFS(Kollektenübersicht!H:H,Kollektenübersicht!G:G,L80),""))))))</f>
        <v/>
      </c>
      <c r="G80" s="34" t="str">
        <f>IF($B80="","",IF(C80="Kollektenbons",SUM(Kollektenbons!F$10:F$109),IF(LEFT($B80,1)*1&gt;3,SUMIFS(Kollektenübersicht!J:J,Kollektenübersicht!$D:$D,Bestandsübersicht!$B80),IF(LEFT($B80,1)*1=1,SUMIFS(Kollektenübersicht!J:J,Kollektenübersicht!$E:$E,Bestandsübersicht!$D80),IF(OR(LEFT($B80,1)*1=2,LEFT($B80,1)*1=3),SUMIFS(Kollektenübersicht!J:J,Kollektenübersicht!$G:$G,$L80),"")))))</f>
        <v/>
      </c>
      <c r="H80" s="30" t="str">
        <f t="shared" si="3"/>
        <v/>
      </c>
      <c r="L80" t="str">
        <f t="shared" si="4"/>
        <v/>
      </c>
    </row>
    <row r="81" spans="1:12" x14ac:dyDescent="0.3">
      <c r="A81" s="7">
        <v>70</v>
      </c>
      <c r="B81" s="82" t="str">
        <f>IFERROR(SMALL(Nebenrechnung!C:C,Bestandsübersicht!A81),"")</f>
        <v/>
      </c>
      <c r="C81" s="25" t="str">
        <f>IF(B81="","",VLOOKUP(B81,Nebenrechnung!C:E,3,FALSE))</f>
        <v/>
      </c>
      <c r="D81" s="26" t="str">
        <f>IF(B81="","",IF(LEFT(B81,1)*1&gt;3,"Keine Zweckbindung",IF(B81="","",VLOOKUP(B81,Nebenrechnung!C:D,2,FALSE))))</f>
        <v/>
      </c>
      <c r="E81" s="30" t="str">
        <f>IF(D81="","",IF(C81="Kollektenbons",Kollektenbons!C$6,IF(OR(C81="Freie Kollekte",C81="Freie Spende"),SUMIFS(Anfangsbestände!F:F,Anfangsbestände!A:A,Bestandsübersicht!C81),SUMIFS(Anfangsbestände!F:F,Anfangsbestände!D:D,CONCATENATE(C81,Bestandsübersicht!D81)))))</f>
        <v/>
      </c>
      <c r="F81" s="34" t="str">
        <f>IF($B81="","",IF(C81="Kollektenbons",SUM(Kollektenbons!C$10:C$109),IF(LEFT($B81,1)*1&gt;3,SUMIFS(Kollektenübersicht!H:H,Kollektenübersicht!$D:$D,Bestandsübersicht!$B81),IF(LEFT($B81,1)*1=1,SUMIFS(Kollektenübersicht!H:H,Kollektenübersicht!$E:$E,Bestandsübersicht!$D81),IF(LEFT($B81,1)*1=2,SUMIFS(Kollektenübersicht!H:H,Kollektenübersicht!$G:$G,$L81),IF(LEFT(B81,1)*1=3,SUMIFS(Kollektenübersicht!H:H,Kollektenübersicht!G:G,L81),""))))))</f>
        <v/>
      </c>
      <c r="G81" s="34" t="str">
        <f>IF($B81="","",IF(C81="Kollektenbons",SUM(Kollektenbons!F$10:F$109),IF(LEFT($B81,1)*1&gt;3,SUMIFS(Kollektenübersicht!J:J,Kollektenübersicht!$D:$D,Bestandsübersicht!$B81),IF(LEFT($B81,1)*1=1,SUMIFS(Kollektenübersicht!J:J,Kollektenübersicht!$E:$E,Bestandsübersicht!$D81),IF(OR(LEFT($B81,1)*1=2,LEFT($B81,1)*1=3),SUMIFS(Kollektenübersicht!J:J,Kollektenübersicht!$G:$G,$L81),"")))))</f>
        <v/>
      </c>
      <c r="H81" s="30" t="str">
        <f t="shared" si="3"/>
        <v/>
      </c>
      <c r="L81" t="str">
        <f t="shared" si="4"/>
        <v/>
      </c>
    </row>
    <row r="82" spans="1:12" x14ac:dyDescent="0.3">
      <c r="A82" s="7">
        <v>71</v>
      </c>
      <c r="B82" s="82" t="str">
        <f>IFERROR(SMALL(Nebenrechnung!C:C,Bestandsübersicht!A82),"")</f>
        <v/>
      </c>
      <c r="C82" s="25" t="str">
        <f>IF(B82="","",VLOOKUP(B82,Nebenrechnung!C:E,3,FALSE))</f>
        <v/>
      </c>
      <c r="D82" s="26" t="str">
        <f>IF(B82="","",IF(LEFT(B82,1)*1&gt;3,"Keine Zweckbindung",IF(B82="","",VLOOKUP(B82,Nebenrechnung!C:D,2,FALSE))))</f>
        <v/>
      </c>
      <c r="E82" s="30" t="str">
        <f>IF(D82="","",IF(C82="Kollektenbons",Kollektenbons!C$6,IF(OR(C82="Freie Kollekte",C82="Freie Spende"),SUMIFS(Anfangsbestände!F:F,Anfangsbestände!A:A,Bestandsübersicht!C82),SUMIFS(Anfangsbestände!F:F,Anfangsbestände!D:D,CONCATENATE(C82,Bestandsübersicht!D82)))))</f>
        <v/>
      </c>
      <c r="F82" s="34" t="str">
        <f>IF($B82="","",IF(C82="Kollektenbons",SUM(Kollektenbons!C$10:C$109),IF(LEFT($B82,1)*1&gt;3,SUMIFS(Kollektenübersicht!H:H,Kollektenübersicht!$D:$D,Bestandsübersicht!$B82),IF(LEFT($B82,1)*1=1,SUMIFS(Kollektenübersicht!H:H,Kollektenübersicht!$E:$E,Bestandsübersicht!$D82),IF(LEFT($B82,1)*1=2,SUMIFS(Kollektenübersicht!H:H,Kollektenübersicht!$G:$G,$L82),IF(LEFT(B82,1)*1=3,SUMIFS(Kollektenübersicht!H:H,Kollektenübersicht!G:G,L82),""))))))</f>
        <v/>
      </c>
      <c r="G82" s="34" t="str">
        <f>IF($B82="","",IF(C82="Kollektenbons",SUM(Kollektenbons!F$10:F$109),IF(LEFT($B82,1)*1&gt;3,SUMIFS(Kollektenübersicht!J:J,Kollektenübersicht!$D:$D,Bestandsübersicht!$B82),IF(LEFT($B82,1)*1=1,SUMIFS(Kollektenübersicht!J:J,Kollektenübersicht!$E:$E,Bestandsübersicht!$D82),IF(OR(LEFT($B82,1)*1=2,LEFT($B82,1)*1=3),SUMIFS(Kollektenübersicht!J:J,Kollektenübersicht!$G:$G,$L82),"")))))</f>
        <v/>
      </c>
      <c r="H82" s="30" t="str">
        <f t="shared" si="3"/>
        <v/>
      </c>
      <c r="L82" t="str">
        <f t="shared" si="4"/>
        <v/>
      </c>
    </row>
    <row r="83" spans="1:12" x14ac:dyDescent="0.3">
      <c r="A83" s="7">
        <v>72</v>
      </c>
      <c r="B83" s="82" t="str">
        <f>IFERROR(SMALL(Nebenrechnung!C:C,Bestandsübersicht!A83),"")</f>
        <v/>
      </c>
      <c r="C83" s="25" t="str">
        <f>IF(B83="","",VLOOKUP(B83,Nebenrechnung!C:E,3,FALSE))</f>
        <v/>
      </c>
      <c r="D83" s="26" t="str">
        <f>IF(B83="","",IF(LEFT(B83,1)*1&gt;3,"Keine Zweckbindung",IF(B83="","",VLOOKUP(B83,Nebenrechnung!C:D,2,FALSE))))</f>
        <v/>
      </c>
      <c r="E83" s="30" t="str">
        <f>IF(D83="","",IF(C83="Kollektenbons",Kollektenbons!C$6,IF(OR(C83="Freie Kollekte",C83="Freie Spende"),SUMIFS(Anfangsbestände!F:F,Anfangsbestände!A:A,Bestandsübersicht!C83),SUMIFS(Anfangsbestände!F:F,Anfangsbestände!D:D,CONCATENATE(C83,Bestandsübersicht!D83)))))</f>
        <v/>
      </c>
      <c r="F83" s="34" t="str">
        <f>IF($B83="","",IF(C83="Kollektenbons",SUM(Kollektenbons!C$10:C$109),IF(LEFT($B83,1)*1&gt;3,SUMIFS(Kollektenübersicht!H:H,Kollektenübersicht!$D:$D,Bestandsübersicht!$B83),IF(LEFT($B83,1)*1=1,SUMIFS(Kollektenübersicht!H:H,Kollektenübersicht!$E:$E,Bestandsübersicht!$D83),IF(LEFT($B83,1)*1=2,SUMIFS(Kollektenübersicht!H:H,Kollektenübersicht!$G:$G,$L83),IF(LEFT(B83,1)*1=3,SUMIFS(Kollektenübersicht!H:H,Kollektenübersicht!G:G,L83),""))))))</f>
        <v/>
      </c>
      <c r="G83" s="34" t="str">
        <f>IF($B83="","",IF(C83="Kollektenbons",SUM(Kollektenbons!F$10:F$109),IF(LEFT($B83,1)*1&gt;3,SUMIFS(Kollektenübersicht!J:J,Kollektenübersicht!$D:$D,Bestandsübersicht!$B83),IF(LEFT($B83,1)*1=1,SUMIFS(Kollektenübersicht!J:J,Kollektenübersicht!$E:$E,Bestandsübersicht!$D83),IF(OR(LEFT($B83,1)*1=2,LEFT($B83,1)*1=3),SUMIFS(Kollektenübersicht!J:J,Kollektenübersicht!$G:$G,$L83),"")))))</f>
        <v/>
      </c>
      <c r="H83" s="30" t="str">
        <f t="shared" si="3"/>
        <v/>
      </c>
      <c r="L83" t="str">
        <f t="shared" si="4"/>
        <v/>
      </c>
    </row>
    <row r="84" spans="1:12" x14ac:dyDescent="0.3">
      <c r="A84" s="7">
        <v>73</v>
      </c>
      <c r="B84" s="82" t="str">
        <f>IFERROR(SMALL(Nebenrechnung!C:C,Bestandsübersicht!A84),"")</f>
        <v/>
      </c>
      <c r="C84" s="25" t="str">
        <f>IF(B84="","",VLOOKUP(B84,Nebenrechnung!C:E,3,FALSE))</f>
        <v/>
      </c>
      <c r="D84" s="26" t="str">
        <f>IF(B84="","",IF(LEFT(B84,1)*1&gt;3,"Keine Zweckbindung",IF(B84="","",VLOOKUP(B84,Nebenrechnung!C:D,2,FALSE))))</f>
        <v/>
      </c>
      <c r="E84" s="30" t="str">
        <f>IF(D84="","",IF(C84="Kollektenbons",Kollektenbons!C$6,IF(OR(C84="Freie Kollekte",C84="Freie Spende"),SUMIFS(Anfangsbestände!F:F,Anfangsbestände!A:A,Bestandsübersicht!C84),SUMIFS(Anfangsbestände!F:F,Anfangsbestände!D:D,CONCATENATE(C84,Bestandsübersicht!D84)))))</f>
        <v/>
      </c>
      <c r="F84" s="34" t="str">
        <f>IF($B84="","",IF(C84="Kollektenbons",SUM(Kollektenbons!C$10:C$109),IF(LEFT($B84,1)*1&gt;3,SUMIFS(Kollektenübersicht!H:H,Kollektenübersicht!$D:$D,Bestandsübersicht!$B84),IF(LEFT($B84,1)*1=1,SUMIFS(Kollektenübersicht!H:H,Kollektenübersicht!$E:$E,Bestandsübersicht!$D84),IF(LEFT($B84,1)*1=2,SUMIFS(Kollektenübersicht!H:H,Kollektenübersicht!$G:$G,$L84),IF(LEFT(B84,1)*1=3,SUMIFS(Kollektenübersicht!H:H,Kollektenübersicht!G:G,L84),""))))))</f>
        <v/>
      </c>
      <c r="G84" s="34" t="str">
        <f>IF($B84="","",IF(C84="Kollektenbons",SUM(Kollektenbons!F$10:F$109),IF(LEFT($B84,1)*1&gt;3,SUMIFS(Kollektenübersicht!J:J,Kollektenübersicht!$D:$D,Bestandsübersicht!$B84),IF(LEFT($B84,1)*1=1,SUMIFS(Kollektenübersicht!J:J,Kollektenübersicht!$E:$E,Bestandsübersicht!$D84),IF(OR(LEFT($B84,1)*1=2,LEFT($B84,1)*1=3),SUMIFS(Kollektenübersicht!J:J,Kollektenübersicht!$G:$G,$L84),"")))))</f>
        <v/>
      </c>
      <c r="H84" s="30" t="str">
        <f t="shared" si="3"/>
        <v/>
      </c>
      <c r="L84" t="str">
        <f t="shared" si="4"/>
        <v/>
      </c>
    </row>
    <row r="85" spans="1:12" x14ac:dyDescent="0.3">
      <c r="A85" s="7">
        <v>74</v>
      </c>
      <c r="B85" s="82" t="str">
        <f>IFERROR(SMALL(Nebenrechnung!C:C,Bestandsübersicht!A85),"")</f>
        <v/>
      </c>
      <c r="C85" s="25" t="str">
        <f>IF(B85="","",VLOOKUP(B85,Nebenrechnung!C:E,3,FALSE))</f>
        <v/>
      </c>
      <c r="D85" s="26" t="str">
        <f>IF(B85="","",IF(LEFT(B85,1)*1&gt;3,"Keine Zweckbindung",IF(B85="","",VLOOKUP(B85,Nebenrechnung!C:D,2,FALSE))))</f>
        <v/>
      </c>
      <c r="E85" s="30" t="str">
        <f>IF(D85="","",IF(C85="Kollektenbons",Kollektenbons!C$6,IF(OR(C85="Freie Kollekte",C85="Freie Spende"),SUMIFS(Anfangsbestände!F:F,Anfangsbestände!A:A,Bestandsübersicht!C85),SUMIFS(Anfangsbestände!F:F,Anfangsbestände!D:D,CONCATENATE(C85,Bestandsübersicht!D85)))))</f>
        <v/>
      </c>
      <c r="F85" s="34" t="str">
        <f>IF($B85="","",IF(C85="Kollektenbons",SUM(Kollektenbons!C$10:C$109),IF(LEFT($B85,1)*1&gt;3,SUMIFS(Kollektenübersicht!H:H,Kollektenübersicht!$D:$D,Bestandsübersicht!$B85),IF(LEFT($B85,1)*1=1,SUMIFS(Kollektenübersicht!H:H,Kollektenübersicht!$E:$E,Bestandsübersicht!$D85),IF(LEFT($B85,1)*1=2,SUMIFS(Kollektenübersicht!H:H,Kollektenübersicht!$G:$G,$L85),IF(LEFT(B85,1)*1=3,SUMIFS(Kollektenübersicht!H:H,Kollektenübersicht!G:G,L85),""))))))</f>
        <v/>
      </c>
      <c r="G85" s="34" t="str">
        <f>IF($B85="","",IF(C85="Kollektenbons",SUM(Kollektenbons!F$10:F$109),IF(LEFT($B85,1)*1&gt;3,SUMIFS(Kollektenübersicht!J:J,Kollektenübersicht!$D:$D,Bestandsübersicht!$B85),IF(LEFT($B85,1)*1=1,SUMIFS(Kollektenübersicht!J:J,Kollektenübersicht!$E:$E,Bestandsübersicht!$D85),IF(OR(LEFT($B85,1)*1=2,LEFT($B85,1)*1=3),SUMIFS(Kollektenübersicht!J:J,Kollektenübersicht!$G:$G,$L85),"")))))</f>
        <v/>
      </c>
      <c r="H85" s="30" t="str">
        <f t="shared" si="3"/>
        <v/>
      </c>
      <c r="L85" t="str">
        <f t="shared" si="4"/>
        <v/>
      </c>
    </row>
    <row r="86" spans="1:12" x14ac:dyDescent="0.3">
      <c r="A86" s="7">
        <v>75</v>
      </c>
      <c r="B86" s="82" t="str">
        <f>IFERROR(SMALL(Nebenrechnung!C:C,Bestandsübersicht!A86),"")</f>
        <v/>
      </c>
      <c r="C86" s="25" t="str">
        <f>IF(B86="","",VLOOKUP(B86,Nebenrechnung!C:E,3,FALSE))</f>
        <v/>
      </c>
      <c r="D86" s="26" t="str">
        <f>IF(B86="","",IF(LEFT(B86,1)*1&gt;3,"Keine Zweckbindung",IF(B86="","",VLOOKUP(B86,Nebenrechnung!C:D,2,FALSE))))</f>
        <v/>
      </c>
      <c r="E86" s="30" t="str">
        <f>IF(D86="","",IF(C86="Kollektenbons",Kollektenbons!C$6,IF(OR(C86="Freie Kollekte",C86="Freie Spende"),SUMIFS(Anfangsbestände!F:F,Anfangsbestände!A:A,Bestandsübersicht!C86),SUMIFS(Anfangsbestände!F:F,Anfangsbestände!D:D,CONCATENATE(C86,Bestandsübersicht!D86)))))</f>
        <v/>
      </c>
      <c r="F86" s="34" t="str">
        <f>IF($B86="","",IF(C86="Kollektenbons",SUM(Kollektenbons!C$10:C$109),IF(LEFT($B86,1)*1&gt;3,SUMIFS(Kollektenübersicht!H:H,Kollektenübersicht!$D:$D,Bestandsübersicht!$B86),IF(LEFT($B86,1)*1=1,SUMIFS(Kollektenübersicht!H:H,Kollektenübersicht!$E:$E,Bestandsübersicht!$D86),IF(LEFT($B86,1)*1=2,SUMIFS(Kollektenübersicht!H:H,Kollektenübersicht!$G:$G,$L86),IF(LEFT(B86,1)*1=3,SUMIFS(Kollektenübersicht!H:H,Kollektenübersicht!G:G,L86),""))))))</f>
        <v/>
      </c>
      <c r="G86" s="34" t="str">
        <f>IF($B86="","",IF(C86="Kollektenbons",SUM(Kollektenbons!F$10:F$109),IF(LEFT($B86,1)*1&gt;3,SUMIFS(Kollektenübersicht!J:J,Kollektenübersicht!$D:$D,Bestandsübersicht!$B86),IF(LEFT($B86,1)*1=1,SUMIFS(Kollektenübersicht!J:J,Kollektenübersicht!$E:$E,Bestandsübersicht!$D86),IF(OR(LEFT($B86,1)*1=2,LEFT($B86,1)*1=3),SUMIFS(Kollektenübersicht!J:J,Kollektenübersicht!$G:$G,$L86),"")))))</f>
        <v/>
      </c>
      <c r="H86" s="30" t="str">
        <f t="shared" si="3"/>
        <v/>
      </c>
      <c r="L86" t="str">
        <f t="shared" si="4"/>
        <v/>
      </c>
    </row>
    <row r="87" spans="1:12" x14ac:dyDescent="0.3">
      <c r="A87" s="7">
        <v>76</v>
      </c>
      <c r="B87" s="82" t="str">
        <f>IFERROR(SMALL(Nebenrechnung!C:C,Bestandsübersicht!A87),"")</f>
        <v/>
      </c>
      <c r="C87" s="25" t="str">
        <f>IF(B87="","",VLOOKUP(B87,Nebenrechnung!C:E,3,FALSE))</f>
        <v/>
      </c>
      <c r="D87" s="26" t="str">
        <f>IF(B87="","",IF(LEFT(B87,1)*1&gt;3,"Keine Zweckbindung",IF(B87="","",VLOOKUP(B87,Nebenrechnung!C:D,2,FALSE))))</f>
        <v/>
      </c>
      <c r="E87" s="30" t="str">
        <f>IF(D87="","",IF(C87="Kollektenbons",Kollektenbons!C$6,IF(OR(C87="Freie Kollekte",C87="Freie Spende"),SUMIFS(Anfangsbestände!F:F,Anfangsbestände!A:A,Bestandsübersicht!C87),SUMIFS(Anfangsbestände!F:F,Anfangsbestände!D:D,CONCATENATE(C87,Bestandsübersicht!D87)))))</f>
        <v/>
      </c>
      <c r="F87" s="34" t="str">
        <f>IF($B87="","",IF(C87="Kollektenbons",SUM(Kollektenbons!C$10:C$109),IF(LEFT($B87,1)*1&gt;3,SUMIFS(Kollektenübersicht!H:H,Kollektenübersicht!$D:$D,Bestandsübersicht!$B87),IF(LEFT($B87,1)*1=1,SUMIFS(Kollektenübersicht!H:H,Kollektenübersicht!$E:$E,Bestandsübersicht!$D87),IF(LEFT($B87,1)*1=2,SUMIFS(Kollektenübersicht!H:H,Kollektenübersicht!$G:$G,$L87),IF(LEFT(B87,1)*1=3,SUMIFS(Kollektenübersicht!H:H,Kollektenübersicht!G:G,L87),""))))))</f>
        <v/>
      </c>
      <c r="G87" s="34" t="str">
        <f>IF($B87="","",IF(C87="Kollektenbons",SUM(Kollektenbons!F$10:F$109),IF(LEFT($B87,1)*1&gt;3,SUMIFS(Kollektenübersicht!J:J,Kollektenübersicht!$D:$D,Bestandsübersicht!$B87),IF(LEFT($B87,1)*1=1,SUMIFS(Kollektenübersicht!J:J,Kollektenübersicht!$E:$E,Bestandsübersicht!$D87),IF(OR(LEFT($B87,1)*1=2,LEFT($B87,1)*1=3),SUMIFS(Kollektenübersicht!J:J,Kollektenübersicht!$G:$G,$L87),"")))))</f>
        <v/>
      </c>
      <c r="H87" s="30" t="str">
        <f t="shared" si="3"/>
        <v/>
      </c>
      <c r="L87" t="str">
        <f t="shared" si="4"/>
        <v/>
      </c>
    </row>
    <row r="88" spans="1:12" x14ac:dyDescent="0.3">
      <c r="A88" s="7">
        <v>77</v>
      </c>
      <c r="B88" s="82" t="str">
        <f>IFERROR(SMALL(Nebenrechnung!C:C,Bestandsübersicht!A88),"")</f>
        <v/>
      </c>
      <c r="C88" s="25" t="str">
        <f>IF(B88="","",VLOOKUP(B88,Nebenrechnung!C:E,3,FALSE))</f>
        <v/>
      </c>
      <c r="D88" s="26" t="str">
        <f>IF(B88="","",IF(LEFT(B88,1)*1&gt;3,"Keine Zweckbindung",IF(B88="","",VLOOKUP(B88,Nebenrechnung!C:D,2,FALSE))))</f>
        <v/>
      </c>
      <c r="E88" s="30" t="str">
        <f>IF(D88="","",IF(C88="Kollektenbons",Kollektenbons!C$6,IF(OR(C88="Freie Kollekte",C88="Freie Spende"),SUMIFS(Anfangsbestände!F:F,Anfangsbestände!A:A,Bestandsübersicht!C88),SUMIFS(Anfangsbestände!F:F,Anfangsbestände!D:D,CONCATENATE(C88,Bestandsübersicht!D88)))))</f>
        <v/>
      </c>
      <c r="F88" s="34" t="str">
        <f>IF($B88="","",IF(C88="Kollektenbons",SUM(Kollektenbons!C$10:C$109),IF(LEFT($B88,1)*1&gt;3,SUMIFS(Kollektenübersicht!H:H,Kollektenübersicht!$D:$D,Bestandsübersicht!$B88),IF(LEFT($B88,1)*1=1,SUMIFS(Kollektenübersicht!H:H,Kollektenübersicht!$E:$E,Bestandsübersicht!$D88),IF(LEFT($B88,1)*1=2,SUMIFS(Kollektenübersicht!H:H,Kollektenübersicht!$G:$G,$L88),IF(LEFT(B88,1)*1=3,SUMIFS(Kollektenübersicht!H:H,Kollektenübersicht!G:G,L88),""))))))</f>
        <v/>
      </c>
      <c r="G88" s="34" t="str">
        <f>IF($B88="","",IF(C88="Kollektenbons",SUM(Kollektenbons!F$10:F$109),IF(LEFT($B88,1)*1&gt;3,SUMIFS(Kollektenübersicht!J:J,Kollektenübersicht!$D:$D,Bestandsübersicht!$B88),IF(LEFT($B88,1)*1=1,SUMIFS(Kollektenübersicht!J:J,Kollektenübersicht!$E:$E,Bestandsübersicht!$D88),IF(OR(LEFT($B88,1)*1=2,LEFT($B88,1)*1=3),SUMIFS(Kollektenübersicht!J:J,Kollektenübersicht!$G:$G,$L88),"")))))</f>
        <v/>
      </c>
      <c r="H88" s="30" t="str">
        <f t="shared" si="3"/>
        <v/>
      </c>
      <c r="L88" t="str">
        <f t="shared" si="4"/>
        <v/>
      </c>
    </row>
    <row r="89" spans="1:12" x14ac:dyDescent="0.3">
      <c r="A89" s="7">
        <v>78</v>
      </c>
      <c r="B89" s="82" t="str">
        <f>IFERROR(SMALL(Nebenrechnung!C:C,Bestandsübersicht!A89),"")</f>
        <v/>
      </c>
      <c r="C89" s="25" t="str">
        <f>IF(B89="","",VLOOKUP(B89,Nebenrechnung!C:E,3,FALSE))</f>
        <v/>
      </c>
      <c r="D89" s="26" t="str">
        <f>IF(B89="","",IF(LEFT(B89,1)*1&gt;3,"Keine Zweckbindung",IF(B89="","",VLOOKUP(B89,Nebenrechnung!C:D,2,FALSE))))</f>
        <v/>
      </c>
      <c r="E89" s="30" t="str">
        <f>IF(D89="","",IF(C89="Kollektenbons",Kollektenbons!C$6,IF(OR(C89="Freie Kollekte",C89="Freie Spende"),SUMIFS(Anfangsbestände!F:F,Anfangsbestände!A:A,Bestandsübersicht!C89),SUMIFS(Anfangsbestände!F:F,Anfangsbestände!D:D,CONCATENATE(C89,Bestandsübersicht!D89)))))</f>
        <v/>
      </c>
      <c r="F89" s="34" t="str">
        <f>IF($B89="","",IF(C89="Kollektenbons",SUM(Kollektenbons!C$10:C$109),IF(LEFT($B89,1)*1&gt;3,SUMIFS(Kollektenübersicht!H:H,Kollektenübersicht!$D:$D,Bestandsübersicht!$B89),IF(LEFT($B89,1)*1=1,SUMIFS(Kollektenübersicht!H:H,Kollektenübersicht!$E:$E,Bestandsübersicht!$D89),IF(LEFT($B89,1)*1=2,SUMIFS(Kollektenübersicht!H:H,Kollektenübersicht!$G:$G,$L89),IF(LEFT(B89,1)*1=3,SUMIFS(Kollektenübersicht!H:H,Kollektenübersicht!G:G,L89),""))))))</f>
        <v/>
      </c>
      <c r="G89" s="34" t="str">
        <f>IF($B89="","",IF(C89="Kollektenbons",SUM(Kollektenbons!F$10:F$109),IF(LEFT($B89,1)*1&gt;3,SUMIFS(Kollektenübersicht!J:J,Kollektenübersicht!$D:$D,Bestandsübersicht!$B89),IF(LEFT($B89,1)*1=1,SUMIFS(Kollektenübersicht!J:J,Kollektenübersicht!$E:$E,Bestandsübersicht!$D89),IF(OR(LEFT($B89,1)*1=2,LEFT($B89,1)*1=3),SUMIFS(Kollektenübersicht!J:J,Kollektenübersicht!$G:$G,$L89),"")))))</f>
        <v/>
      </c>
      <c r="H89" s="30" t="str">
        <f t="shared" si="3"/>
        <v/>
      </c>
      <c r="L89" t="str">
        <f t="shared" si="4"/>
        <v/>
      </c>
    </row>
    <row r="90" spans="1:12" x14ac:dyDescent="0.3">
      <c r="A90" s="7">
        <v>79</v>
      </c>
      <c r="B90" s="82" t="str">
        <f>IFERROR(SMALL(Nebenrechnung!C:C,Bestandsübersicht!A90),"")</f>
        <v/>
      </c>
      <c r="C90" s="25" t="str">
        <f>IF(B90="","",VLOOKUP(B90,Nebenrechnung!C:E,3,FALSE))</f>
        <v/>
      </c>
      <c r="D90" s="26" t="str">
        <f>IF(B90="","",IF(LEFT(B90,1)*1&gt;3,"Keine Zweckbindung",IF(B90="","",VLOOKUP(B90,Nebenrechnung!C:D,2,FALSE))))</f>
        <v/>
      </c>
      <c r="E90" s="30" t="str">
        <f>IF(D90="","",IF(C90="Kollektenbons",Kollektenbons!C$6,IF(OR(C90="Freie Kollekte",C90="Freie Spende"),SUMIFS(Anfangsbestände!F:F,Anfangsbestände!A:A,Bestandsübersicht!C90),SUMIFS(Anfangsbestände!F:F,Anfangsbestände!D:D,CONCATENATE(C90,Bestandsübersicht!D90)))))</f>
        <v/>
      </c>
      <c r="F90" s="34" t="str">
        <f>IF($B90="","",IF(C90="Kollektenbons",SUM(Kollektenbons!C$10:C$109),IF(LEFT($B90,1)*1&gt;3,SUMIFS(Kollektenübersicht!H:H,Kollektenübersicht!$D:$D,Bestandsübersicht!$B90),IF(LEFT($B90,1)*1=1,SUMIFS(Kollektenübersicht!H:H,Kollektenübersicht!$E:$E,Bestandsübersicht!$D90),IF(LEFT($B90,1)*1=2,SUMIFS(Kollektenübersicht!H:H,Kollektenübersicht!$G:$G,$L90),IF(LEFT(B90,1)*1=3,SUMIFS(Kollektenübersicht!H:H,Kollektenübersicht!G:G,L90),""))))))</f>
        <v/>
      </c>
      <c r="G90" s="34" t="str">
        <f>IF($B90="","",IF(C90="Kollektenbons",SUM(Kollektenbons!F$10:F$109),IF(LEFT($B90,1)*1&gt;3,SUMIFS(Kollektenübersicht!J:J,Kollektenübersicht!$D:$D,Bestandsübersicht!$B90),IF(LEFT($B90,1)*1=1,SUMIFS(Kollektenübersicht!J:J,Kollektenübersicht!$E:$E,Bestandsübersicht!$D90),IF(OR(LEFT($B90,1)*1=2,LEFT($B90,1)*1=3),SUMIFS(Kollektenübersicht!J:J,Kollektenübersicht!$G:$G,$L90),"")))))</f>
        <v/>
      </c>
      <c r="H90" s="30" t="str">
        <f t="shared" si="3"/>
        <v/>
      </c>
      <c r="L90" t="str">
        <f t="shared" si="4"/>
        <v/>
      </c>
    </row>
    <row r="91" spans="1:12" x14ac:dyDescent="0.3">
      <c r="A91" s="7">
        <v>80</v>
      </c>
      <c r="B91" s="82" t="str">
        <f>IFERROR(SMALL(Nebenrechnung!C:C,Bestandsübersicht!A91),"")</f>
        <v/>
      </c>
      <c r="C91" s="25" t="str">
        <f>IF(B91="","",VLOOKUP(B91,Nebenrechnung!C:E,3,FALSE))</f>
        <v/>
      </c>
      <c r="D91" s="26" t="str">
        <f>IF(B91="","",IF(LEFT(B91,1)*1&gt;3,"Keine Zweckbindung",IF(B91="","",VLOOKUP(B91,Nebenrechnung!C:D,2,FALSE))))</f>
        <v/>
      </c>
      <c r="E91" s="30" t="str">
        <f>IF(D91="","",IF(C91="Kollektenbons",Kollektenbons!C$6,IF(OR(C91="Freie Kollekte",C91="Freie Spende"),SUMIFS(Anfangsbestände!F:F,Anfangsbestände!A:A,Bestandsübersicht!C91),SUMIFS(Anfangsbestände!F:F,Anfangsbestände!D:D,CONCATENATE(C91,Bestandsübersicht!D91)))))</f>
        <v/>
      </c>
      <c r="F91" s="34" t="str">
        <f>IF($B91="","",IF(C91="Kollektenbons",SUM(Kollektenbons!C$10:C$109),IF(LEFT($B91,1)*1&gt;3,SUMIFS(Kollektenübersicht!H:H,Kollektenübersicht!$D:$D,Bestandsübersicht!$B91),IF(LEFT($B91,1)*1=1,SUMIFS(Kollektenübersicht!H:H,Kollektenübersicht!$E:$E,Bestandsübersicht!$D91),IF(LEFT($B91,1)*1=2,SUMIFS(Kollektenübersicht!H:H,Kollektenübersicht!$G:$G,$L91),IF(LEFT(B91,1)*1=3,SUMIFS(Kollektenübersicht!H:H,Kollektenübersicht!G:G,L91),""))))))</f>
        <v/>
      </c>
      <c r="G91" s="34" t="str">
        <f>IF($B91="","",IF(C91="Kollektenbons",SUM(Kollektenbons!F$10:F$109),IF(LEFT($B91,1)*1&gt;3,SUMIFS(Kollektenübersicht!J:J,Kollektenübersicht!$D:$D,Bestandsübersicht!$B91),IF(LEFT($B91,1)*1=1,SUMIFS(Kollektenübersicht!J:J,Kollektenübersicht!$E:$E,Bestandsübersicht!$D91),IF(OR(LEFT($B91,1)*1=2,LEFT($B91,1)*1=3),SUMIFS(Kollektenübersicht!J:J,Kollektenübersicht!$G:$G,$L91),"")))))</f>
        <v/>
      </c>
      <c r="H91" s="30" t="str">
        <f t="shared" si="3"/>
        <v/>
      </c>
      <c r="L91" t="str">
        <f t="shared" si="4"/>
        <v/>
      </c>
    </row>
    <row r="92" spans="1:12" x14ac:dyDescent="0.3">
      <c r="A92" s="7">
        <v>81</v>
      </c>
      <c r="B92" s="82" t="str">
        <f>IFERROR(SMALL(Nebenrechnung!C:C,Bestandsübersicht!A92),"")</f>
        <v/>
      </c>
      <c r="C92" s="25" t="str">
        <f>IF(B92="","",VLOOKUP(B92,Nebenrechnung!C:E,3,FALSE))</f>
        <v/>
      </c>
      <c r="D92" s="26" t="str">
        <f>IF(B92="","",IF(LEFT(B92,1)*1&gt;3,"Keine Zweckbindung",IF(B92="","",VLOOKUP(B92,Nebenrechnung!C:D,2,FALSE))))</f>
        <v/>
      </c>
      <c r="E92" s="30" t="str">
        <f>IF(D92="","",IF(C92="Kollektenbons",Kollektenbons!C$6,IF(OR(C92="Freie Kollekte",C92="Freie Spende"),SUMIFS(Anfangsbestände!F:F,Anfangsbestände!A:A,Bestandsübersicht!C92),SUMIFS(Anfangsbestände!F:F,Anfangsbestände!D:D,CONCATENATE(C92,Bestandsübersicht!D92)))))</f>
        <v/>
      </c>
      <c r="F92" s="34" t="str">
        <f>IF($B92="","",IF(C92="Kollektenbons",SUM(Kollektenbons!C$10:C$109),IF(LEFT($B92,1)*1&gt;3,SUMIFS(Kollektenübersicht!H:H,Kollektenübersicht!$D:$D,Bestandsübersicht!$B92),IF(LEFT($B92,1)*1=1,SUMIFS(Kollektenübersicht!H:H,Kollektenübersicht!$E:$E,Bestandsübersicht!$D92),IF(LEFT($B92,1)*1=2,SUMIFS(Kollektenübersicht!H:H,Kollektenübersicht!$G:$G,$L92),IF(LEFT(B92,1)*1=3,SUMIFS(Kollektenübersicht!H:H,Kollektenübersicht!G:G,L92),""))))))</f>
        <v/>
      </c>
      <c r="G92" s="34" t="str">
        <f>IF($B92="","",IF(C92="Kollektenbons",SUM(Kollektenbons!F$10:F$109),IF(LEFT($B92,1)*1&gt;3,SUMIFS(Kollektenübersicht!J:J,Kollektenübersicht!$D:$D,Bestandsübersicht!$B92),IF(LEFT($B92,1)*1=1,SUMIFS(Kollektenübersicht!J:J,Kollektenübersicht!$E:$E,Bestandsübersicht!$D92),IF(OR(LEFT($B92,1)*1=2,LEFT($B92,1)*1=3),SUMIFS(Kollektenübersicht!J:J,Kollektenübersicht!$G:$G,$L92),"")))))</f>
        <v/>
      </c>
      <c r="H92" s="30" t="str">
        <f t="shared" si="3"/>
        <v/>
      </c>
      <c r="L92" t="str">
        <f t="shared" si="4"/>
        <v/>
      </c>
    </row>
    <row r="93" spans="1:12" x14ac:dyDescent="0.3">
      <c r="A93" s="7">
        <v>82</v>
      </c>
      <c r="B93" s="82" t="str">
        <f>IFERROR(SMALL(Nebenrechnung!C:C,Bestandsübersicht!A93),"")</f>
        <v/>
      </c>
      <c r="C93" s="25" t="str">
        <f>IF(B93="","",VLOOKUP(B93,Nebenrechnung!C:E,3,FALSE))</f>
        <v/>
      </c>
      <c r="D93" s="26" t="str">
        <f>IF(B93="","",IF(LEFT(B93,1)*1&gt;3,"Keine Zweckbindung",IF(B93="","",VLOOKUP(B93,Nebenrechnung!C:D,2,FALSE))))</f>
        <v/>
      </c>
      <c r="E93" s="30" t="str">
        <f>IF(D93="","",IF(C93="Kollektenbons",Kollektenbons!C$6,IF(OR(C93="Freie Kollekte",C93="Freie Spende"),SUMIFS(Anfangsbestände!F:F,Anfangsbestände!A:A,Bestandsübersicht!C93),SUMIFS(Anfangsbestände!F:F,Anfangsbestände!D:D,CONCATENATE(C93,Bestandsübersicht!D93)))))</f>
        <v/>
      </c>
      <c r="F93" s="34" t="str">
        <f>IF($B93="","",IF(C93="Kollektenbons",SUM(Kollektenbons!C$10:C$109),IF(LEFT($B93,1)*1&gt;3,SUMIFS(Kollektenübersicht!H:H,Kollektenübersicht!$D:$D,Bestandsübersicht!$B93),IF(LEFT($B93,1)*1=1,SUMIFS(Kollektenübersicht!H:H,Kollektenübersicht!$E:$E,Bestandsübersicht!$D93),IF(LEFT($B93,1)*1=2,SUMIFS(Kollektenübersicht!H:H,Kollektenübersicht!$G:$G,$L93),IF(LEFT(B93,1)*1=3,SUMIFS(Kollektenübersicht!H:H,Kollektenübersicht!G:G,L93),""))))))</f>
        <v/>
      </c>
      <c r="G93" s="34" t="str">
        <f>IF($B93="","",IF(C93="Kollektenbons",SUM(Kollektenbons!F$10:F$109),IF(LEFT($B93,1)*1&gt;3,SUMIFS(Kollektenübersicht!J:J,Kollektenübersicht!$D:$D,Bestandsübersicht!$B93),IF(LEFT($B93,1)*1=1,SUMIFS(Kollektenübersicht!J:J,Kollektenübersicht!$E:$E,Bestandsübersicht!$D93),IF(OR(LEFT($B93,1)*1=2,LEFT($B93,1)*1=3),SUMIFS(Kollektenübersicht!J:J,Kollektenübersicht!$G:$G,$L93),"")))))</f>
        <v/>
      </c>
      <c r="H93" s="30" t="str">
        <f t="shared" si="3"/>
        <v/>
      </c>
      <c r="L93" t="str">
        <f t="shared" si="4"/>
        <v/>
      </c>
    </row>
    <row r="94" spans="1:12" x14ac:dyDescent="0.3">
      <c r="A94" s="7">
        <v>83</v>
      </c>
      <c r="B94" s="82" t="str">
        <f>IFERROR(SMALL(Nebenrechnung!C:C,Bestandsübersicht!A94),"")</f>
        <v/>
      </c>
      <c r="C94" s="25" t="str">
        <f>IF(B94="","",VLOOKUP(B94,Nebenrechnung!C:E,3,FALSE))</f>
        <v/>
      </c>
      <c r="D94" s="26" t="str">
        <f>IF(B94="","",IF(LEFT(B94,1)*1&gt;3,"Keine Zweckbindung",IF(B94="","",VLOOKUP(B94,Nebenrechnung!C:D,2,FALSE))))</f>
        <v/>
      </c>
      <c r="E94" s="30" t="str">
        <f>IF(D94="","",IF(C94="Kollektenbons",Kollektenbons!C$6,IF(OR(C94="Freie Kollekte",C94="Freie Spende"),SUMIFS(Anfangsbestände!F:F,Anfangsbestände!A:A,Bestandsübersicht!C94),SUMIFS(Anfangsbestände!F:F,Anfangsbestände!D:D,CONCATENATE(C94,Bestandsübersicht!D94)))))</f>
        <v/>
      </c>
      <c r="F94" s="34" t="str">
        <f>IF($B94="","",IF(C94="Kollektenbons",SUM(Kollektenbons!C$10:C$109),IF(LEFT($B94,1)*1&gt;3,SUMIFS(Kollektenübersicht!H:H,Kollektenübersicht!$D:$D,Bestandsübersicht!$B94),IF(LEFT($B94,1)*1=1,SUMIFS(Kollektenübersicht!H:H,Kollektenübersicht!$E:$E,Bestandsübersicht!$D94),IF(LEFT($B94,1)*1=2,SUMIFS(Kollektenübersicht!H:H,Kollektenübersicht!$G:$G,$L94),IF(LEFT(B94,1)*1=3,SUMIFS(Kollektenübersicht!H:H,Kollektenübersicht!G:G,L94),""))))))</f>
        <v/>
      </c>
      <c r="G94" s="34" t="str">
        <f>IF($B94="","",IF(C94="Kollektenbons",SUM(Kollektenbons!F$10:F$109),IF(LEFT($B94,1)*1&gt;3,SUMIFS(Kollektenübersicht!J:J,Kollektenübersicht!$D:$D,Bestandsübersicht!$B94),IF(LEFT($B94,1)*1=1,SUMIFS(Kollektenübersicht!J:J,Kollektenübersicht!$E:$E,Bestandsübersicht!$D94),IF(OR(LEFT($B94,1)*1=2,LEFT($B94,1)*1=3),SUMIFS(Kollektenübersicht!J:J,Kollektenübersicht!$G:$G,$L94),"")))))</f>
        <v/>
      </c>
      <c r="H94" s="30" t="str">
        <f t="shared" si="3"/>
        <v/>
      </c>
      <c r="L94" t="str">
        <f t="shared" si="4"/>
        <v/>
      </c>
    </row>
    <row r="95" spans="1:12" x14ac:dyDescent="0.3">
      <c r="A95" s="7">
        <v>84</v>
      </c>
      <c r="B95" s="82" t="str">
        <f>IFERROR(SMALL(Nebenrechnung!C:C,Bestandsübersicht!A95),"")</f>
        <v/>
      </c>
      <c r="C95" s="25" t="str">
        <f>IF(B95="","",VLOOKUP(B95,Nebenrechnung!C:E,3,FALSE))</f>
        <v/>
      </c>
      <c r="D95" s="26" t="str">
        <f>IF(B95="","",IF(LEFT(B95,1)*1&gt;3,"Keine Zweckbindung",IF(B95="","",VLOOKUP(B95,Nebenrechnung!C:D,2,FALSE))))</f>
        <v/>
      </c>
      <c r="E95" s="30" t="str">
        <f>IF(D95="","",IF(C95="Kollektenbons",Kollektenbons!C$6,IF(OR(C95="Freie Kollekte",C95="Freie Spende"),SUMIFS(Anfangsbestände!F:F,Anfangsbestände!A:A,Bestandsübersicht!C95),SUMIFS(Anfangsbestände!F:F,Anfangsbestände!D:D,CONCATENATE(C95,Bestandsübersicht!D95)))))</f>
        <v/>
      </c>
      <c r="F95" s="34" t="str">
        <f>IF($B95="","",IF(C95="Kollektenbons",SUM(Kollektenbons!C$10:C$109),IF(LEFT($B95,1)*1&gt;3,SUMIFS(Kollektenübersicht!H:H,Kollektenübersicht!$D:$D,Bestandsübersicht!$B95),IF(LEFT($B95,1)*1=1,SUMIFS(Kollektenübersicht!H:H,Kollektenübersicht!$E:$E,Bestandsübersicht!$D95),IF(LEFT($B95,1)*1=2,SUMIFS(Kollektenübersicht!H:H,Kollektenübersicht!$G:$G,$L95),IF(LEFT(B95,1)*1=3,SUMIFS(Kollektenübersicht!H:H,Kollektenübersicht!G:G,L95),""))))))</f>
        <v/>
      </c>
      <c r="G95" s="34" t="str">
        <f>IF($B95="","",IF(C95="Kollektenbons",SUM(Kollektenbons!F$10:F$109),IF(LEFT($B95,1)*1&gt;3,SUMIFS(Kollektenübersicht!J:J,Kollektenübersicht!$D:$D,Bestandsübersicht!$B95),IF(LEFT($B95,1)*1=1,SUMIFS(Kollektenübersicht!J:J,Kollektenübersicht!$E:$E,Bestandsübersicht!$D95),IF(OR(LEFT($B95,1)*1=2,LEFT($B95,1)*1=3),SUMIFS(Kollektenübersicht!J:J,Kollektenübersicht!$G:$G,$L95),"")))))</f>
        <v/>
      </c>
      <c r="H95" s="30" t="str">
        <f t="shared" si="3"/>
        <v/>
      </c>
      <c r="L95" t="str">
        <f t="shared" si="4"/>
        <v/>
      </c>
    </row>
    <row r="96" spans="1:12" x14ac:dyDescent="0.3">
      <c r="A96" s="7">
        <v>85</v>
      </c>
      <c r="B96" s="82" t="str">
        <f>IFERROR(SMALL(Nebenrechnung!C:C,Bestandsübersicht!A96),"")</f>
        <v/>
      </c>
      <c r="C96" s="25" t="str">
        <f>IF(B96="","",VLOOKUP(B96,Nebenrechnung!C:E,3,FALSE))</f>
        <v/>
      </c>
      <c r="D96" s="26" t="str">
        <f>IF(B96="","",IF(LEFT(B96,1)*1&gt;3,"Keine Zweckbindung",IF(B96="","",VLOOKUP(B96,Nebenrechnung!C:D,2,FALSE))))</f>
        <v/>
      </c>
      <c r="E96" s="30" t="str">
        <f>IF(D96="","",IF(C96="Kollektenbons",Kollektenbons!C$6,IF(OR(C96="Freie Kollekte",C96="Freie Spende"),SUMIFS(Anfangsbestände!F:F,Anfangsbestände!A:A,Bestandsübersicht!C96),SUMIFS(Anfangsbestände!F:F,Anfangsbestände!D:D,CONCATENATE(C96,Bestandsübersicht!D96)))))</f>
        <v/>
      </c>
      <c r="F96" s="34" t="str">
        <f>IF($B96="","",IF(C96="Kollektenbons",SUM(Kollektenbons!C$10:C$109),IF(LEFT($B96,1)*1&gt;3,SUMIFS(Kollektenübersicht!H:H,Kollektenübersicht!$D:$D,Bestandsübersicht!$B96),IF(LEFT($B96,1)*1=1,SUMIFS(Kollektenübersicht!H:H,Kollektenübersicht!$E:$E,Bestandsübersicht!$D96),IF(LEFT($B96,1)*1=2,SUMIFS(Kollektenübersicht!H:H,Kollektenübersicht!$G:$G,$L96),IF(LEFT(B96,1)*1=3,SUMIFS(Kollektenübersicht!H:H,Kollektenübersicht!G:G,L96),""))))))</f>
        <v/>
      </c>
      <c r="G96" s="34" t="str">
        <f>IF($B96="","",IF(C96="Kollektenbons",SUM(Kollektenbons!F$10:F$109),IF(LEFT($B96,1)*1&gt;3,SUMIFS(Kollektenübersicht!J:J,Kollektenübersicht!$D:$D,Bestandsübersicht!$B96),IF(LEFT($B96,1)*1=1,SUMIFS(Kollektenübersicht!J:J,Kollektenübersicht!$E:$E,Bestandsübersicht!$D96),IF(OR(LEFT($B96,1)*1=2,LEFT($B96,1)*1=3),SUMIFS(Kollektenübersicht!J:J,Kollektenübersicht!$G:$G,$L96),"")))))</f>
        <v/>
      </c>
      <c r="H96" s="30" t="str">
        <f t="shared" si="3"/>
        <v/>
      </c>
      <c r="L96" t="str">
        <f t="shared" si="4"/>
        <v/>
      </c>
    </row>
    <row r="97" spans="1:12" x14ac:dyDescent="0.3">
      <c r="A97" s="7">
        <v>86</v>
      </c>
      <c r="B97" s="82" t="str">
        <f>IFERROR(SMALL(Nebenrechnung!C:C,Bestandsübersicht!A97),"")</f>
        <v/>
      </c>
      <c r="C97" s="25" t="str">
        <f>IF(B97="","",VLOOKUP(B97,Nebenrechnung!C:E,3,FALSE))</f>
        <v/>
      </c>
      <c r="D97" s="26" t="str">
        <f>IF(B97="","",IF(LEFT(B97,1)*1&gt;3,"Keine Zweckbindung",IF(B97="","",VLOOKUP(B97,Nebenrechnung!C:D,2,FALSE))))</f>
        <v/>
      </c>
      <c r="E97" s="30" t="str">
        <f>IF(D97="","",IF(C97="Kollektenbons",Kollektenbons!C$6,IF(OR(C97="Freie Kollekte",C97="Freie Spende"),SUMIFS(Anfangsbestände!F:F,Anfangsbestände!A:A,Bestandsübersicht!C97),SUMIFS(Anfangsbestände!F:F,Anfangsbestände!D:D,CONCATENATE(C97,Bestandsübersicht!D97)))))</f>
        <v/>
      </c>
      <c r="F97" s="34" t="str">
        <f>IF($B97="","",IF(C97="Kollektenbons",SUM(Kollektenbons!C$10:C$109),IF(LEFT($B97,1)*1&gt;3,SUMIFS(Kollektenübersicht!H:H,Kollektenübersicht!$D:$D,Bestandsübersicht!$B97),IF(LEFT($B97,1)*1=1,SUMIFS(Kollektenübersicht!H:H,Kollektenübersicht!$E:$E,Bestandsübersicht!$D97),IF(LEFT($B97,1)*1=2,SUMIFS(Kollektenübersicht!H:H,Kollektenübersicht!$G:$G,$L97),IF(LEFT(B97,1)*1=3,SUMIFS(Kollektenübersicht!H:H,Kollektenübersicht!G:G,L97),""))))))</f>
        <v/>
      </c>
      <c r="G97" s="34" t="str">
        <f>IF($B97="","",IF(C97="Kollektenbons",SUM(Kollektenbons!F$10:F$109),IF(LEFT($B97,1)*1&gt;3,SUMIFS(Kollektenübersicht!J:J,Kollektenübersicht!$D:$D,Bestandsübersicht!$B97),IF(LEFT($B97,1)*1=1,SUMIFS(Kollektenübersicht!J:J,Kollektenübersicht!$E:$E,Bestandsübersicht!$D97),IF(OR(LEFT($B97,1)*1=2,LEFT($B97,1)*1=3),SUMIFS(Kollektenübersicht!J:J,Kollektenübersicht!$G:$G,$L97),"")))))</f>
        <v/>
      </c>
      <c r="H97" s="30" t="str">
        <f t="shared" si="3"/>
        <v/>
      </c>
      <c r="L97" t="str">
        <f t="shared" si="4"/>
        <v/>
      </c>
    </row>
    <row r="98" spans="1:12" x14ac:dyDescent="0.3">
      <c r="A98" s="7">
        <v>87</v>
      </c>
      <c r="B98" s="82" t="str">
        <f>IFERROR(SMALL(Nebenrechnung!C:C,Bestandsübersicht!A98),"")</f>
        <v/>
      </c>
      <c r="C98" s="25" t="str">
        <f>IF(B98="","",VLOOKUP(B98,Nebenrechnung!C:E,3,FALSE))</f>
        <v/>
      </c>
      <c r="D98" s="26" t="str">
        <f>IF(B98="","",IF(LEFT(B98,1)*1&gt;3,"Keine Zweckbindung",IF(B98="","",VLOOKUP(B98,Nebenrechnung!C:D,2,FALSE))))</f>
        <v/>
      </c>
      <c r="E98" s="30" t="str">
        <f>IF(D98="","",IF(C98="Kollektenbons",Kollektenbons!C$6,IF(OR(C98="Freie Kollekte",C98="Freie Spende"),SUMIFS(Anfangsbestände!F:F,Anfangsbestände!A:A,Bestandsübersicht!C98),SUMIFS(Anfangsbestände!F:F,Anfangsbestände!D:D,CONCATENATE(C98,Bestandsübersicht!D98)))))</f>
        <v/>
      </c>
      <c r="F98" s="34" t="str">
        <f>IF($B98="","",IF(C98="Kollektenbons",SUM(Kollektenbons!C$10:C$109),IF(LEFT($B98,1)*1&gt;3,SUMIFS(Kollektenübersicht!H:H,Kollektenübersicht!$D:$D,Bestandsübersicht!$B98),IF(LEFT($B98,1)*1=1,SUMIFS(Kollektenübersicht!H:H,Kollektenübersicht!$E:$E,Bestandsübersicht!$D98),IF(LEFT($B98,1)*1=2,SUMIFS(Kollektenübersicht!H:H,Kollektenübersicht!$G:$G,$L98),IF(LEFT(B98,1)*1=3,SUMIFS(Kollektenübersicht!H:H,Kollektenübersicht!G:G,L98),""))))))</f>
        <v/>
      </c>
      <c r="G98" s="34" t="str">
        <f>IF($B98="","",IF(C98="Kollektenbons",SUM(Kollektenbons!F$10:F$109),IF(LEFT($B98,1)*1&gt;3,SUMIFS(Kollektenübersicht!J:J,Kollektenübersicht!$D:$D,Bestandsübersicht!$B98),IF(LEFT($B98,1)*1=1,SUMIFS(Kollektenübersicht!J:J,Kollektenübersicht!$E:$E,Bestandsübersicht!$D98),IF(OR(LEFT($B98,1)*1=2,LEFT($B98,1)*1=3),SUMIFS(Kollektenübersicht!J:J,Kollektenübersicht!$G:$G,$L98),"")))))</f>
        <v/>
      </c>
      <c r="H98" s="30" t="str">
        <f t="shared" si="3"/>
        <v/>
      </c>
      <c r="L98" t="str">
        <f t="shared" si="4"/>
        <v/>
      </c>
    </row>
    <row r="99" spans="1:12" x14ac:dyDescent="0.3">
      <c r="A99" s="7">
        <v>88</v>
      </c>
      <c r="B99" s="82" t="str">
        <f>IFERROR(SMALL(Nebenrechnung!C:C,Bestandsübersicht!A99),"")</f>
        <v/>
      </c>
      <c r="C99" s="25" t="str">
        <f>IF(B99="","",VLOOKUP(B99,Nebenrechnung!C:E,3,FALSE))</f>
        <v/>
      </c>
      <c r="D99" s="26" t="str">
        <f>IF(B99="","",IF(LEFT(B99,1)*1&gt;3,"Keine Zweckbindung",IF(B99="","",VLOOKUP(B99,Nebenrechnung!C:D,2,FALSE))))</f>
        <v/>
      </c>
      <c r="E99" s="30" t="str">
        <f>IF(D99="","",IF(C99="Kollektenbons",Kollektenbons!C$6,IF(OR(C99="Freie Kollekte",C99="Freie Spende"),SUMIFS(Anfangsbestände!F:F,Anfangsbestände!A:A,Bestandsübersicht!C99),SUMIFS(Anfangsbestände!F:F,Anfangsbestände!D:D,CONCATENATE(C99,Bestandsübersicht!D99)))))</f>
        <v/>
      </c>
      <c r="F99" s="34" t="str">
        <f>IF($B99="","",IF(C99="Kollektenbons",SUM(Kollektenbons!C$10:C$109),IF(LEFT($B99,1)*1&gt;3,SUMIFS(Kollektenübersicht!H:H,Kollektenübersicht!$D:$D,Bestandsübersicht!$B99),IF(LEFT($B99,1)*1=1,SUMIFS(Kollektenübersicht!H:H,Kollektenübersicht!$E:$E,Bestandsübersicht!$D99),IF(LEFT($B99,1)*1=2,SUMIFS(Kollektenübersicht!H:H,Kollektenübersicht!$G:$G,$L99),IF(LEFT(B99,1)*1=3,SUMIFS(Kollektenübersicht!H:H,Kollektenübersicht!G:G,L99),""))))))</f>
        <v/>
      </c>
      <c r="G99" s="34" t="str">
        <f>IF($B99="","",IF(C99="Kollektenbons",SUM(Kollektenbons!F$10:F$109),IF(LEFT($B99,1)*1&gt;3,SUMIFS(Kollektenübersicht!J:J,Kollektenübersicht!$D:$D,Bestandsübersicht!$B99),IF(LEFT($B99,1)*1=1,SUMIFS(Kollektenübersicht!J:J,Kollektenübersicht!$E:$E,Bestandsübersicht!$D99),IF(OR(LEFT($B99,1)*1=2,LEFT($B99,1)*1=3),SUMIFS(Kollektenübersicht!J:J,Kollektenübersicht!$G:$G,$L99),"")))))</f>
        <v/>
      </c>
      <c r="H99" s="30" t="str">
        <f t="shared" si="3"/>
        <v/>
      </c>
      <c r="L99" t="str">
        <f t="shared" si="4"/>
        <v/>
      </c>
    </row>
    <row r="100" spans="1:12" x14ac:dyDescent="0.3">
      <c r="A100" s="7">
        <v>89</v>
      </c>
      <c r="B100" s="82" t="str">
        <f>IFERROR(SMALL(Nebenrechnung!C:C,Bestandsübersicht!A100),"")</f>
        <v/>
      </c>
      <c r="C100" s="25" t="str">
        <f>IF(B100="","",VLOOKUP(B100,Nebenrechnung!C:E,3,FALSE))</f>
        <v/>
      </c>
      <c r="D100" s="26" t="str">
        <f>IF(B100="","",IF(LEFT(B100,1)*1&gt;3,"Keine Zweckbindung",IF(B100="","",VLOOKUP(B100,Nebenrechnung!C:D,2,FALSE))))</f>
        <v/>
      </c>
      <c r="E100" s="30" t="str">
        <f>IF(D100="","",IF(C100="Kollektenbons",Kollektenbons!C$6,IF(OR(C100="Freie Kollekte",C100="Freie Spende"),SUMIFS(Anfangsbestände!F:F,Anfangsbestände!A:A,Bestandsübersicht!C100),SUMIFS(Anfangsbestände!F:F,Anfangsbestände!D:D,CONCATENATE(C100,Bestandsübersicht!D100)))))</f>
        <v/>
      </c>
      <c r="F100" s="34" t="str">
        <f>IF($B100="","",IF(C100="Kollektenbons",SUM(Kollektenbons!C$10:C$109),IF(LEFT($B100,1)*1&gt;3,SUMIFS(Kollektenübersicht!H:H,Kollektenübersicht!$D:$D,Bestandsübersicht!$B100),IF(LEFT($B100,1)*1=1,SUMIFS(Kollektenübersicht!H:H,Kollektenübersicht!$E:$E,Bestandsübersicht!$D100),IF(LEFT($B100,1)*1=2,SUMIFS(Kollektenübersicht!H:H,Kollektenübersicht!$G:$G,$L100),IF(LEFT(B100,1)*1=3,SUMIFS(Kollektenübersicht!H:H,Kollektenübersicht!G:G,L100),""))))))</f>
        <v/>
      </c>
      <c r="G100" s="34" t="str">
        <f>IF($B100="","",IF(C100="Kollektenbons",SUM(Kollektenbons!F$10:F$109),IF(LEFT($B100,1)*1&gt;3,SUMIFS(Kollektenübersicht!J:J,Kollektenübersicht!$D:$D,Bestandsübersicht!$B100),IF(LEFT($B100,1)*1=1,SUMIFS(Kollektenübersicht!J:J,Kollektenübersicht!$E:$E,Bestandsübersicht!$D100),IF(OR(LEFT($B100,1)*1=2,LEFT($B100,1)*1=3),SUMIFS(Kollektenübersicht!J:J,Kollektenübersicht!$G:$G,$L100),"")))))</f>
        <v/>
      </c>
      <c r="H100" s="30" t="str">
        <f t="shared" si="3"/>
        <v/>
      </c>
      <c r="L100" t="str">
        <f t="shared" si="4"/>
        <v/>
      </c>
    </row>
    <row r="101" spans="1:12" x14ac:dyDescent="0.3">
      <c r="A101" s="7">
        <v>90</v>
      </c>
      <c r="B101" s="82" t="str">
        <f>IFERROR(SMALL(Nebenrechnung!C:C,Bestandsübersicht!A101),"")</f>
        <v/>
      </c>
      <c r="C101" s="25" t="str">
        <f>IF(B101="","",VLOOKUP(B101,Nebenrechnung!C:E,3,FALSE))</f>
        <v/>
      </c>
      <c r="D101" s="26" t="str">
        <f>IF(B101="","",IF(LEFT(B101,1)*1&gt;3,"Keine Zweckbindung",IF(B101="","",VLOOKUP(B101,Nebenrechnung!C:D,2,FALSE))))</f>
        <v/>
      </c>
      <c r="E101" s="30" t="str">
        <f>IF(D101="","",IF(C101="Kollektenbons",Kollektenbons!C$6,IF(OR(C101="Freie Kollekte",C101="Freie Spende"),SUMIFS(Anfangsbestände!F:F,Anfangsbestände!A:A,Bestandsübersicht!C101),SUMIFS(Anfangsbestände!F:F,Anfangsbestände!D:D,CONCATENATE(C101,Bestandsübersicht!D101)))))</f>
        <v/>
      </c>
      <c r="F101" s="34" t="str">
        <f>IF($B101="","",IF(C101="Kollektenbons",SUM(Kollektenbons!C$10:C$109),IF(LEFT($B101,1)*1&gt;3,SUMIFS(Kollektenübersicht!H:H,Kollektenübersicht!$D:$D,Bestandsübersicht!$B101),IF(LEFT($B101,1)*1=1,SUMIFS(Kollektenübersicht!H:H,Kollektenübersicht!$E:$E,Bestandsübersicht!$D101),IF(LEFT($B101,1)*1=2,SUMIFS(Kollektenübersicht!H:H,Kollektenübersicht!$G:$G,$L101),IF(LEFT(B101,1)*1=3,SUMIFS(Kollektenübersicht!H:H,Kollektenübersicht!G:G,L101),""))))))</f>
        <v/>
      </c>
      <c r="G101" s="34" t="str">
        <f>IF($B101="","",IF(C101="Kollektenbons",SUM(Kollektenbons!F$10:F$109),IF(LEFT($B101,1)*1&gt;3,SUMIFS(Kollektenübersicht!J:J,Kollektenübersicht!$D:$D,Bestandsübersicht!$B101),IF(LEFT($B101,1)*1=1,SUMIFS(Kollektenübersicht!J:J,Kollektenübersicht!$E:$E,Bestandsübersicht!$D101),IF(OR(LEFT($B101,1)*1=2,LEFT($B101,1)*1=3),SUMIFS(Kollektenübersicht!J:J,Kollektenübersicht!$G:$G,$L101),"")))))</f>
        <v/>
      </c>
      <c r="H101" s="30" t="str">
        <f t="shared" si="3"/>
        <v/>
      </c>
      <c r="L101" t="str">
        <f t="shared" si="4"/>
        <v/>
      </c>
    </row>
    <row r="102" spans="1:12" x14ac:dyDescent="0.3">
      <c r="A102" s="7">
        <v>91</v>
      </c>
      <c r="B102" s="82" t="str">
        <f>IFERROR(SMALL(Nebenrechnung!C:C,Bestandsübersicht!A102),"")</f>
        <v/>
      </c>
      <c r="C102" s="25" t="str">
        <f>IF(B102="","",VLOOKUP(B102,Nebenrechnung!C:E,3,FALSE))</f>
        <v/>
      </c>
      <c r="D102" s="26" t="str">
        <f>IF(B102="","",IF(LEFT(B102,1)*1&gt;3,"Keine Zweckbindung",IF(B102="","",VLOOKUP(B102,Nebenrechnung!C:D,2,FALSE))))</f>
        <v/>
      </c>
      <c r="E102" s="30" t="str">
        <f>IF(D102="","",IF(C102="Kollektenbons",Kollektenbons!C$6,IF(OR(C102="Freie Kollekte",C102="Freie Spende"),SUMIFS(Anfangsbestände!F:F,Anfangsbestände!A:A,Bestandsübersicht!C102),SUMIFS(Anfangsbestände!F:F,Anfangsbestände!D:D,CONCATENATE(C102,Bestandsübersicht!D102)))))</f>
        <v/>
      </c>
      <c r="F102" s="34" t="str">
        <f>IF($B102="","",IF(C102="Kollektenbons",SUM(Kollektenbons!C$10:C$109),IF(LEFT($B102,1)*1&gt;3,SUMIFS(Kollektenübersicht!H:H,Kollektenübersicht!$D:$D,Bestandsübersicht!$B102),IF(LEFT($B102,1)*1=1,SUMIFS(Kollektenübersicht!H:H,Kollektenübersicht!$E:$E,Bestandsübersicht!$D102),IF(LEFT($B102,1)*1=2,SUMIFS(Kollektenübersicht!H:H,Kollektenübersicht!$G:$G,$L102),IF(LEFT(B102,1)*1=3,SUMIFS(Kollektenübersicht!H:H,Kollektenübersicht!G:G,L102),""))))))</f>
        <v/>
      </c>
      <c r="G102" s="34" t="str">
        <f>IF($B102="","",IF(C102="Kollektenbons",SUM(Kollektenbons!F$10:F$109),IF(LEFT($B102,1)*1&gt;3,SUMIFS(Kollektenübersicht!J:J,Kollektenübersicht!$D:$D,Bestandsübersicht!$B102),IF(LEFT($B102,1)*1=1,SUMIFS(Kollektenübersicht!J:J,Kollektenübersicht!$E:$E,Bestandsübersicht!$D102),IF(OR(LEFT($B102,1)*1=2,LEFT($B102,1)*1=3),SUMIFS(Kollektenübersicht!J:J,Kollektenübersicht!$G:$G,$L102),"")))))</f>
        <v/>
      </c>
      <c r="H102" s="30" t="str">
        <f t="shared" si="3"/>
        <v/>
      </c>
      <c r="L102" t="str">
        <f t="shared" si="4"/>
        <v/>
      </c>
    </row>
    <row r="103" spans="1:12" x14ac:dyDescent="0.3">
      <c r="A103" s="7">
        <v>92</v>
      </c>
      <c r="B103" s="82" t="str">
        <f>IFERROR(SMALL(Nebenrechnung!C:C,Bestandsübersicht!A103),"")</f>
        <v/>
      </c>
      <c r="C103" s="25" t="str">
        <f>IF(B103="","",VLOOKUP(B103,Nebenrechnung!C:E,3,FALSE))</f>
        <v/>
      </c>
      <c r="D103" s="26" t="str">
        <f>IF(B103="","",IF(LEFT(B103,1)*1&gt;3,"Keine Zweckbindung",IF(B103="","",VLOOKUP(B103,Nebenrechnung!C:D,2,FALSE))))</f>
        <v/>
      </c>
      <c r="E103" s="30" t="str">
        <f>IF(D103="","",IF(C103="Kollektenbons",Kollektenbons!C$6,IF(OR(C103="Freie Kollekte",C103="Freie Spende"),SUMIFS(Anfangsbestände!F:F,Anfangsbestände!A:A,Bestandsübersicht!C103),SUMIFS(Anfangsbestände!F:F,Anfangsbestände!D:D,CONCATENATE(C103,Bestandsübersicht!D103)))))</f>
        <v/>
      </c>
      <c r="F103" s="34" t="str">
        <f>IF($B103="","",IF(C103="Kollektenbons",SUM(Kollektenbons!C$10:C$109),IF(LEFT($B103,1)*1&gt;3,SUMIFS(Kollektenübersicht!H:H,Kollektenübersicht!$D:$D,Bestandsübersicht!$B103),IF(LEFT($B103,1)*1=1,SUMIFS(Kollektenübersicht!H:H,Kollektenübersicht!$E:$E,Bestandsübersicht!$D103),IF(LEFT($B103,1)*1=2,SUMIFS(Kollektenübersicht!H:H,Kollektenübersicht!$G:$G,$L103),IF(LEFT(B103,1)*1=3,SUMIFS(Kollektenübersicht!H:H,Kollektenübersicht!G:G,L103),""))))))</f>
        <v/>
      </c>
      <c r="G103" s="34" t="str">
        <f>IF($B103="","",IF(C103="Kollektenbons",SUM(Kollektenbons!F$10:F$109),IF(LEFT($B103,1)*1&gt;3,SUMIFS(Kollektenübersicht!J:J,Kollektenübersicht!$D:$D,Bestandsübersicht!$B103),IF(LEFT($B103,1)*1=1,SUMIFS(Kollektenübersicht!J:J,Kollektenübersicht!$E:$E,Bestandsübersicht!$D103),IF(OR(LEFT($B103,1)*1=2,LEFT($B103,1)*1=3),SUMIFS(Kollektenübersicht!J:J,Kollektenübersicht!$G:$G,$L103),"")))))</f>
        <v/>
      </c>
      <c r="H103" s="30" t="str">
        <f t="shared" si="3"/>
        <v/>
      </c>
      <c r="L103" t="str">
        <f t="shared" si="4"/>
        <v/>
      </c>
    </row>
    <row r="104" spans="1:12" x14ac:dyDescent="0.3">
      <c r="A104" s="7">
        <v>93</v>
      </c>
      <c r="B104" s="82" t="str">
        <f>IFERROR(SMALL(Nebenrechnung!C:C,Bestandsübersicht!A104),"")</f>
        <v/>
      </c>
      <c r="C104" s="25" t="str">
        <f>IF(B104="","",VLOOKUP(B104,Nebenrechnung!C:E,3,FALSE))</f>
        <v/>
      </c>
      <c r="D104" s="26" t="str">
        <f>IF(B104="","",IF(LEFT(B104,1)*1&gt;3,"Keine Zweckbindung",IF(B104="","",VLOOKUP(B104,Nebenrechnung!C:D,2,FALSE))))</f>
        <v/>
      </c>
      <c r="E104" s="30" t="str">
        <f>IF(D104="","",IF(C104="Kollektenbons",Kollektenbons!C$6,IF(OR(C104="Freie Kollekte",C104="Freie Spende"),SUMIFS(Anfangsbestände!F:F,Anfangsbestände!A:A,Bestandsübersicht!C104),SUMIFS(Anfangsbestände!F:F,Anfangsbestände!D:D,CONCATENATE(C104,Bestandsübersicht!D104)))))</f>
        <v/>
      </c>
      <c r="F104" s="34" t="str">
        <f>IF($B104="","",IF(C104="Kollektenbons",SUM(Kollektenbons!C$10:C$109),IF(LEFT($B104,1)*1&gt;3,SUMIFS(Kollektenübersicht!H:H,Kollektenübersicht!$D:$D,Bestandsübersicht!$B104),IF(LEFT($B104,1)*1=1,SUMIFS(Kollektenübersicht!H:H,Kollektenübersicht!$E:$E,Bestandsübersicht!$D104),IF(LEFT($B104,1)*1=2,SUMIFS(Kollektenübersicht!H:H,Kollektenübersicht!$G:$G,$L104),IF(LEFT(B104,1)*1=3,SUMIFS(Kollektenübersicht!H:H,Kollektenübersicht!G:G,L104),""))))))</f>
        <v/>
      </c>
      <c r="G104" s="34" t="str">
        <f>IF($B104="","",IF(C104="Kollektenbons",SUM(Kollektenbons!F$10:F$109),IF(LEFT($B104,1)*1&gt;3,SUMIFS(Kollektenübersicht!J:J,Kollektenübersicht!$D:$D,Bestandsübersicht!$B104),IF(LEFT($B104,1)*1=1,SUMIFS(Kollektenübersicht!J:J,Kollektenübersicht!$E:$E,Bestandsübersicht!$D104),IF(OR(LEFT($B104,1)*1=2,LEFT($B104,1)*1=3),SUMIFS(Kollektenübersicht!J:J,Kollektenübersicht!$G:$G,$L104),"")))))</f>
        <v/>
      </c>
      <c r="H104" s="30" t="str">
        <f t="shared" si="3"/>
        <v/>
      </c>
      <c r="L104" t="str">
        <f t="shared" si="4"/>
        <v/>
      </c>
    </row>
    <row r="105" spans="1:12" x14ac:dyDescent="0.3">
      <c r="A105" s="7">
        <v>94</v>
      </c>
      <c r="B105" s="82" t="str">
        <f>IFERROR(SMALL(Nebenrechnung!C:C,Bestandsübersicht!A105),"")</f>
        <v/>
      </c>
      <c r="C105" s="25" t="str">
        <f>IF(B105="","",VLOOKUP(B105,Nebenrechnung!C:E,3,FALSE))</f>
        <v/>
      </c>
      <c r="D105" s="26" t="str">
        <f>IF(B105="","",IF(LEFT(B105,1)*1&gt;3,"Keine Zweckbindung",IF(B105="","",VLOOKUP(B105,Nebenrechnung!C:D,2,FALSE))))</f>
        <v/>
      </c>
      <c r="E105" s="30" t="str">
        <f>IF(D105="","",IF(C105="Kollektenbons",Kollektenbons!C$6,IF(OR(C105="Freie Kollekte",C105="Freie Spende"),SUMIFS(Anfangsbestände!F:F,Anfangsbestände!A:A,Bestandsübersicht!C105),SUMIFS(Anfangsbestände!F:F,Anfangsbestände!D:D,CONCATENATE(C105,Bestandsübersicht!D105)))))</f>
        <v/>
      </c>
      <c r="F105" s="34" t="str">
        <f>IF($B105="","",IF(C105="Kollektenbons",SUM(Kollektenbons!C$10:C$109),IF(LEFT($B105,1)*1&gt;3,SUMIFS(Kollektenübersicht!H:H,Kollektenübersicht!$D:$D,Bestandsübersicht!$B105),IF(LEFT($B105,1)*1=1,SUMIFS(Kollektenübersicht!H:H,Kollektenübersicht!$E:$E,Bestandsübersicht!$D105),IF(LEFT($B105,1)*1=2,SUMIFS(Kollektenübersicht!H:H,Kollektenübersicht!$G:$G,$L105),IF(LEFT(B105,1)*1=3,SUMIFS(Kollektenübersicht!H:H,Kollektenübersicht!G:G,L105),""))))))</f>
        <v/>
      </c>
      <c r="G105" s="34" t="str">
        <f>IF($B105="","",IF(C105="Kollektenbons",SUM(Kollektenbons!F$10:F$109),IF(LEFT($B105,1)*1&gt;3,SUMIFS(Kollektenübersicht!J:J,Kollektenübersicht!$D:$D,Bestandsübersicht!$B105),IF(LEFT($B105,1)*1=1,SUMIFS(Kollektenübersicht!J:J,Kollektenübersicht!$E:$E,Bestandsübersicht!$D105),IF(OR(LEFT($B105,1)*1=2,LEFT($B105,1)*1=3),SUMIFS(Kollektenübersicht!J:J,Kollektenübersicht!$G:$G,$L105),"")))))</f>
        <v/>
      </c>
      <c r="H105" s="30" t="str">
        <f t="shared" si="3"/>
        <v/>
      </c>
      <c r="L105" t="str">
        <f t="shared" si="4"/>
        <v/>
      </c>
    </row>
    <row r="106" spans="1:12" x14ac:dyDescent="0.3">
      <c r="A106" s="7">
        <v>95</v>
      </c>
      <c r="B106" s="82" t="str">
        <f>IFERROR(SMALL(Nebenrechnung!C:C,Bestandsübersicht!A106),"")</f>
        <v/>
      </c>
      <c r="C106" s="25" t="str">
        <f>IF(B106="","",VLOOKUP(B106,Nebenrechnung!C:E,3,FALSE))</f>
        <v/>
      </c>
      <c r="D106" s="26" t="str">
        <f>IF(B106="","",IF(LEFT(B106,1)*1&gt;3,"Keine Zweckbindung",IF(B106="","",VLOOKUP(B106,Nebenrechnung!C:D,2,FALSE))))</f>
        <v/>
      </c>
      <c r="E106" s="30" t="str">
        <f>IF(D106="","",IF(C106="Kollektenbons",Kollektenbons!C$6,IF(OR(C106="Freie Kollekte",C106="Freie Spende"),SUMIFS(Anfangsbestände!F:F,Anfangsbestände!A:A,Bestandsübersicht!C106),SUMIFS(Anfangsbestände!F:F,Anfangsbestände!D:D,CONCATENATE(C106,Bestandsübersicht!D106)))))</f>
        <v/>
      </c>
      <c r="F106" s="34" t="str">
        <f>IF($B106="","",IF(C106="Kollektenbons",SUM(Kollektenbons!C$10:C$109),IF(LEFT($B106,1)*1&gt;3,SUMIFS(Kollektenübersicht!H:H,Kollektenübersicht!$D:$D,Bestandsübersicht!$B106),IF(LEFT($B106,1)*1=1,SUMIFS(Kollektenübersicht!H:H,Kollektenübersicht!$E:$E,Bestandsübersicht!$D106),IF(LEFT($B106,1)*1=2,SUMIFS(Kollektenübersicht!H:H,Kollektenübersicht!$G:$G,$L106),IF(LEFT(B106,1)*1=3,SUMIFS(Kollektenübersicht!H:H,Kollektenübersicht!G:G,L106),""))))))</f>
        <v/>
      </c>
      <c r="G106" s="34" t="str">
        <f>IF($B106="","",IF(C106="Kollektenbons",SUM(Kollektenbons!F$10:F$109),IF(LEFT($B106,1)*1&gt;3,SUMIFS(Kollektenübersicht!J:J,Kollektenübersicht!$D:$D,Bestandsübersicht!$B106),IF(LEFT($B106,1)*1=1,SUMIFS(Kollektenübersicht!J:J,Kollektenübersicht!$E:$E,Bestandsübersicht!$D106),IF(OR(LEFT($B106,1)*1=2,LEFT($B106,1)*1=3),SUMIFS(Kollektenübersicht!J:J,Kollektenübersicht!$G:$G,$L106),"")))))</f>
        <v/>
      </c>
      <c r="H106" s="30" t="str">
        <f t="shared" si="3"/>
        <v/>
      </c>
      <c r="L106" t="str">
        <f t="shared" si="4"/>
        <v/>
      </c>
    </row>
    <row r="107" spans="1:12" x14ac:dyDescent="0.3">
      <c r="A107" s="7">
        <v>96</v>
      </c>
      <c r="B107" s="82" t="str">
        <f>IFERROR(SMALL(Nebenrechnung!C:C,Bestandsübersicht!A107),"")</f>
        <v/>
      </c>
      <c r="C107" s="25" t="str">
        <f>IF(B107="","",VLOOKUP(B107,Nebenrechnung!C:E,3,FALSE))</f>
        <v/>
      </c>
      <c r="D107" s="26" t="str">
        <f>IF(B107="","",IF(LEFT(B107,1)*1&gt;3,"Keine Zweckbindung",IF(B107="","",VLOOKUP(B107,Nebenrechnung!C:D,2,FALSE))))</f>
        <v/>
      </c>
      <c r="E107" s="30" t="str">
        <f>IF(D107="","",IF(C107="Kollektenbons",Kollektenbons!C$6,IF(OR(C107="Freie Kollekte",C107="Freie Spende"),SUMIFS(Anfangsbestände!F:F,Anfangsbestände!A:A,Bestandsübersicht!C107),SUMIFS(Anfangsbestände!F:F,Anfangsbestände!D:D,CONCATENATE(C107,Bestandsübersicht!D107)))))</f>
        <v/>
      </c>
      <c r="F107" s="34" t="str">
        <f>IF($B107="","",IF(C107="Kollektenbons",SUM(Kollektenbons!C$10:C$109),IF(LEFT($B107,1)*1&gt;3,SUMIFS(Kollektenübersicht!H:H,Kollektenübersicht!$D:$D,Bestandsübersicht!$B107),IF(LEFT($B107,1)*1=1,SUMIFS(Kollektenübersicht!H:H,Kollektenübersicht!$E:$E,Bestandsübersicht!$D107),IF(LEFT($B107,1)*1=2,SUMIFS(Kollektenübersicht!H:H,Kollektenübersicht!$G:$G,$L107),IF(LEFT(B107,1)*1=3,SUMIFS(Kollektenübersicht!H:H,Kollektenübersicht!G:G,L107),""))))))</f>
        <v/>
      </c>
      <c r="G107" s="34" t="str">
        <f>IF($B107="","",IF(C107="Kollektenbons",SUM(Kollektenbons!F$10:F$109),IF(LEFT($B107,1)*1&gt;3,SUMIFS(Kollektenübersicht!J:J,Kollektenübersicht!$D:$D,Bestandsübersicht!$B107),IF(LEFT($B107,1)*1=1,SUMIFS(Kollektenübersicht!J:J,Kollektenübersicht!$E:$E,Bestandsübersicht!$D107),IF(OR(LEFT($B107,1)*1=2,LEFT($B107,1)*1=3),SUMIFS(Kollektenübersicht!J:J,Kollektenübersicht!$G:$G,$L107),"")))))</f>
        <v/>
      </c>
      <c r="H107" s="30" t="str">
        <f t="shared" si="3"/>
        <v/>
      </c>
      <c r="L107" t="str">
        <f t="shared" si="4"/>
        <v/>
      </c>
    </row>
    <row r="108" spans="1:12" x14ac:dyDescent="0.3">
      <c r="A108" s="7">
        <v>97</v>
      </c>
      <c r="B108" s="82" t="str">
        <f>IFERROR(SMALL(Nebenrechnung!C:C,Bestandsübersicht!A108),"")</f>
        <v/>
      </c>
      <c r="C108" s="25" t="str">
        <f>IF(B108="","",VLOOKUP(B108,Nebenrechnung!C:E,3,FALSE))</f>
        <v/>
      </c>
      <c r="D108" s="26" t="str">
        <f>IF(B108="","",IF(LEFT(B108,1)*1&gt;3,"Keine Zweckbindung",IF(B108="","",VLOOKUP(B108,Nebenrechnung!C:D,2,FALSE))))</f>
        <v/>
      </c>
      <c r="E108" s="30" t="str">
        <f>IF(D108="","",IF(C108="Kollektenbons",Kollektenbons!C$6,IF(OR(C108="Freie Kollekte",C108="Freie Spende"),SUMIFS(Anfangsbestände!F:F,Anfangsbestände!A:A,Bestandsübersicht!C108),SUMIFS(Anfangsbestände!F:F,Anfangsbestände!D:D,CONCATENATE(C108,Bestandsübersicht!D108)))))</f>
        <v/>
      </c>
      <c r="F108" s="34" t="str">
        <f>IF($B108="","",IF(C108="Kollektenbons",SUM(Kollektenbons!C$10:C$109),IF(LEFT($B108,1)*1&gt;3,SUMIFS(Kollektenübersicht!H:H,Kollektenübersicht!$D:$D,Bestandsübersicht!$B108),IF(LEFT($B108,1)*1=1,SUMIFS(Kollektenübersicht!H:H,Kollektenübersicht!$E:$E,Bestandsübersicht!$D108),IF(LEFT($B108,1)*1=2,SUMIFS(Kollektenübersicht!H:H,Kollektenübersicht!$G:$G,$L108),IF(LEFT(B108,1)*1=3,SUMIFS(Kollektenübersicht!H:H,Kollektenübersicht!G:G,L108),""))))))</f>
        <v/>
      </c>
      <c r="G108" s="34" t="str">
        <f>IF($B108="","",IF(C108="Kollektenbons",SUM(Kollektenbons!F$10:F$109),IF(LEFT($B108,1)*1&gt;3,SUMIFS(Kollektenübersicht!J:J,Kollektenübersicht!$D:$D,Bestandsübersicht!$B108),IF(LEFT($B108,1)*1=1,SUMIFS(Kollektenübersicht!J:J,Kollektenübersicht!$E:$E,Bestandsübersicht!$D108),IF(OR(LEFT($B108,1)*1=2,LEFT($B108,1)*1=3),SUMIFS(Kollektenübersicht!J:J,Kollektenübersicht!$G:$G,$L108),"")))))</f>
        <v/>
      </c>
      <c r="H108" s="30" t="str">
        <f t="shared" ref="H108:H139" si="5">IF(B108="","",E108+F108+G108)</f>
        <v/>
      </c>
      <c r="L108" t="str">
        <f t="shared" si="4"/>
        <v/>
      </c>
    </row>
    <row r="109" spans="1:12" x14ac:dyDescent="0.3">
      <c r="A109" s="7">
        <v>98</v>
      </c>
      <c r="B109" s="82" t="str">
        <f>IFERROR(SMALL(Nebenrechnung!C:C,Bestandsübersicht!A109),"")</f>
        <v/>
      </c>
      <c r="C109" s="25" t="str">
        <f>IF(B109="","",VLOOKUP(B109,Nebenrechnung!C:E,3,FALSE))</f>
        <v/>
      </c>
      <c r="D109" s="26" t="str">
        <f>IF(B109="","",IF(LEFT(B109,1)*1&gt;3,"Keine Zweckbindung",IF(B109="","",VLOOKUP(B109,Nebenrechnung!C:D,2,FALSE))))</f>
        <v/>
      </c>
      <c r="E109" s="30" t="str">
        <f>IF(D109="","",IF(C109="Kollektenbons",Kollektenbons!C$6,IF(OR(C109="Freie Kollekte",C109="Freie Spende"),SUMIFS(Anfangsbestände!F:F,Anfangsbestände!A:A,Bestandsübersicht!C109),SUMIFS(Anfangsbestände!F:F,Anfangsbestände!D:D,CONCATENATE(C109,Bestandsübersicht!D109)))))</f>
        <v/>
      </c>
      <c r="F109" s="34" t="str">
        <f>IF($B109="","",IF(C109="Kollektenbons",SUM(Kollektenbons!C$10:C$109),IF(LEFT($B109,1)*1&gt;3,SUMIFS(Kollektenübersicht!H:H,Kollektenübersicht!$D:$D,Bestandsübersicht!$B109),IF(LEFT($B109,1)*1=1,SUMIFS(Kollektenübersicht!H:H,Kollektenübersicht!$E:$E,Bestandsübersicht!$D109),IF(LEFT($B109,1)*1=2,SUMIFS(Kollektenübersicht!H:H,Kollektenübersicht!$G:$G,$L109),IF(LEFT(B109,1)*1=3,SUMIFS(Kollektenübersicht!H:H,Kollektenübersicht!G:G,L109),""))))))</f>
        <v/>
      </c>
      <c r="G109" s="34" t="str">
        <f>IF($B109="","",IF(C109="Kollektenbons",SUM(Kollektenbons!F$10:F$109),IF(LEFT($B109,1)*1&gt;3,SUMIFS(Kollektenübersicht!J:J,Kollektenübersicht!$D:$D,Bestandsübersicht!$B109),IF(LEFT($B109,1)*1=1,SUMIFS(Kollektenübersicht!J:J,Kollektenübersicht!$E:$E,Bestandsübersicht!$D109),IF(OR(LEFT($B109,1)*1=2,LEFT($B109,1)*1=3),SUMIFS(Kollektenübersicht!J:J,Kollektenübersicht!$G:$G,$L109),"")))))</f>
        <v/>
      </c>
      <c r="H109" s="30" t="str">
        <f t="shared" si="5"/>
        <v/>
      </c>
      <c r="L109" t="str">
        <f t="shared" si="4"/>
        <v/>
      </c>
    </row>
    <row r="110" spans="1:12" x14ac:dyDescent="0.3">
      <c r="A110" s="7">
        <v>99</v>
      </c>
      <c r="B110" s="82" t="str">
        <f>IFERROR(SMALL(Nebenrechnung!C:C,Bestandsübersicht!A110),"")</f>
        <v/>
      </c>
      <c r="C110" s="25" t="str">
        <f>IF(B110="","",VLOOKUP(B110,Nebenrechnung!C:E,3,FALSE))</f>
        <v/>
      </c>
      <c r="D110" s="26" t="str">
        <f>IF(B110="","",IF(LEFT(B110,1)*1&gt;3,"Keine Zweckbindung",IF(B110="","",VLOOKUP(B110,Nebenrechnung!C:D,2,FALSE))))</f>
        <v/>
      </c>
      <c r="E110" s="30" t="str">
        <f>IF(D110="","",IF(C110="Kollektenbons",Kollektenbons!C$6,IF(OR(C110="Freie Kollekte",C110="Freie Spende"),SUMIFS(Anfangsbestände!F:F,Anfangsbestände!A:A,Bestandsübersicht!C110),SUMIFS(Anfangsbestände!F:F,Anfangsbestände!D:D,CONCATENATE(C110,Bestandsübersicht!D110)))))</f>
        <v/>
      </c>
      <c r="F110" s="34" t="str">
        <f>IF($B110="","",IF(C110="Kollektenbons",SUM(Kollektenbons!C$10:C$109),IF(LEFT($B110,1)*1&gt;3,SUMIFS(Kollektenübersicht!H:H,Kollektenübersicht!$D:$D,Bestandsübersicht!$B110),IF(LEFT($B110,1)*1=1,SUMIFS(Kollektenübersicht!H:H,Kollektenübersicht!$E:$E,Bestandsübersicht!$D110),IF(LEFT($B110,1)*1=2,SUMIFS(Kollektenübersicht!H:H,Kollektenübersicht!$G:$G,$L110),IF(LEFT(B110,1)*1=3,SUMIFS(Kollektenübersicht!H:H,Kollektenübersicht!G:G,L110),""))))))</f>
        <v/>
      </c>
      <c r="G110" s="34" t="str">
        <f>IF($B110="","",IF(C110="Kollektenbons",SUM(Kollektenbons!F$10:F$109),IF(LEFT($B110,1)*1&gt;3,SUMIFS(Kollektenübersicht!J:J,Kollektenübersicht!$D:$D,Bestandsübersicht!$B110),IF(LEFT($B110,1)*1=1,SUMIFS(Kollektenübersicht!J:J,Kollektenübersicht!$E:$E,Bestandsübersicht!$D110),IF(OR(LEFT($B110,1)*1=2,LEFT($B110,1)*1=3),SUMIFS(Kollektenübersicht!J:J,Kollektenübersicht!$G:$G,$L110),"")))))</f>
        <v/>
      </c>
      <c r="H110" s="30" t="str">
        <f t="shared" si="5"/>
        <v/>
      </c>
      <c r="L110" t="str">
        <f t="shared" si="4"/>
        <v/>
      </c>
    </row>
    <row r="111" spans="1:12" x14ac:dyDescent="0.3">
      <c r="A111" s="7">
        <v>100</v>
      </c>
      <c r="B111" s="82" t="str">
        <f>IFERROR(SMALL(Nebenrechnung!C:C,Bestandsübersicht!A111),"")</f>
        <v/>
      </c>
      <c r="C111" s="25" t="str">
        <f>IF(B111="","",VLOOKUP(B111,Nebenrechnung!C:E,3,FALSE))</f>
        <v/>
      </c>
      <c r="D111" s="26" t="str">
        <f>IF(B111="","",IF(LEFT(B111,1)*1&gt;3,"Keine Zweckbindung",IF(B111="","",VLOOKUP(B111,Nebenrechnung!C:D,2,FALSE))))</f>
        <v/>
      </c>
      <c r="E111" s="30" t="str">
        <f>IF(D111="","",IF(C111="Kollektenbons",Kollektenbons!C$6,IF(OR(C111="Freie Kollekte",C111="Freie Spende"),SUMIFS(Anfangsbestände!F:F,Anfangsbestände!A:A,Bestandsübersicht!C111),SUMIFS(Anfangsbestände!F:F,Anfangsbestände!D:D,CONCATENATE(C111,Bestandsübersicht!D111)))))</f>
        <v/>
      </c>
      <c r="F111" s="34" t="str">
        <f>IF($B111="","",IF(C111="Kollektenbons",SUM(Kollektenbons!C$10:C$109),IF(LEFT($B111,1)*1&gt;3,SUMIFS(Kollektenübersicht!H:H,Kollektenübersicht!$D:$D,Bestandsübersicht!$B111),IF(LEFT($B111,1)*1=1,SUMIFS(Kollektenübersicht!H:H,Kollektenübersicht!$E:$E,Bestandsübersicht!$D111),IF(LEFT($B111,1)*1=2,SUMIFS(Kollektenübersicht!H:H,Kollektenübersicht!$G:$G,$L111),IF(LEFT(B111,1)*1=3,SUMIFS(Kollektenübersicht!H:H,Kollektenübersicht!G:G,L111),""))))))</f>
        <v/>
      </c>
      <c r="G111" s="34" t="str">
        <f>IF($B111="","",IF(C111="Kollektenbons",SUM(Kollektenbons!F$10:F$109),IF(LEFT($B111,1)*1&gt;3,SUMIFS(Kollektenübersicht!J:J,Kollektenübersicht!$D:$D,Bestandsübersicht!$B111),IF(LEFT($B111,1)*1=1,SUMIFS(Kollektenübersicht!J:J,Kollektenübersicht!$E:$E,Bestandsübersicht!$D111),IF(OR(LEFT($B111,1)*1=2,LEFT($B111,1)*1=3),SUMIFS(Kollektenübersicht!J:J,Kollektenübersicht!$G:$G,$L111),"")))))</f>
        <v/>
      </c>
      <c r="H111" s="30" t="str">
        <f t="shared" si="5"/>
        <v/>
      </c>
      <c r="L111" t="str">
        <f t="shared" si="4"/>
        <v/>
      </c>
    </row>
    <row r="112" spans="1:12" x14ac:dyDescent="0.3">
      <c r="B112" s="82" t="str">
        <f>IFERROR(SMALL(Nebenrechnung!C:C,Bestandsübersicht!A112),"")</f>
        <v/>
      </c>
      <c r="C112" t="str">
        <f>IF(B112="","",VLOOKUP(B112,'Eingabe Zweckbestimmungen'!#REF!,3,FALSE))</f>
        <v/>
      </c>
      <c r="D112" s="81" t="str">
        <f>IF(B112="","",IF(LEFT(B112,1)*1&gt;3,"Keine Zweckbindung",IF(B112="","",VLOOKUP(B112,'Eingabe Zweckbestimmungen'!#REF!,2,FALSE))))</f>
        <v/>
      </c>
      <c r="E112" s="143"/>
      <c r="F112" s="34" t="str">
        <f>IF($B112="","",IF(C112="Kollektenbons",SUM(Kollektenbons!C$10:C$109),IF(LEFT($B112,1)*1&gt;3,SUMIFS(Kollektenübersicht!H:H,Kollektenübersicht!$D:$D,Bestandsübersicht!$B112),IF(LEFT($B112,1)*1=1,SUMIFS(Kollektenübersicht!H:H,Kollektenübersicht!$E:$E,Bestandsübersicht!$D112),IF(LEFT($B112,1)*1=2,SUMIFS(Kollektenübersicht!H:H,Kollektenübersicht!$G:$G,$L112),IF(LEFT(B112,1)*1=3,SUMIFS(Kollektenübersicht!H:H,Kollektenübersicht!G:G,L112),""))))))</f>
        <v/>
      </c>
      <c r="G112" s="34" t="str">
        <f>IF($B112="","",IF(C112="Kollektenbons",SUM(Kollektenbons!F$10:F$109),IF(LEFT($B112,1)*1&gt;3,SUMIFS(Kollektenübersicht!J:J,Kollektenübersicht!$D:$D,Bestandsübersicht!$B112),IF(LEFT($B112,1)*1=1,SUMIFS(Kollektenübersicht!J:J,Kollektenübersicht!$E:$E,Bestandsübersicht!$D112),IF(OR(LEFT($B112,1)*1=2,LEFT($B112,1)*1=3),SUMIFS(Kollektenübersicht!J:J,Kollektenübersicht!$G:$G,$L112),"")))))</f>
        <v/>
      </c>
      <c r="H112" t="str">
        <f t="shared" si="5"/>
        <v/>
      </c>
    </row>
    <row r="113" spans="2:8" x14ac:dyDescent="0.3">
      <c r="B113" s="82" t="str">
        <f>IFERROR(SMALL(Nebenrechnung!C:C,Bestandsübersicht!A113),"")</f>
        <v/>
      </c>
      <c r="C113" t="str">
        <f>IF(B113="","",VLOOKUP(B113,'Eingabe Zweckbestimmungen'!#REF!,3,FALSE))</f>
        <v/>
      </c>
      <c r="D113" s="81" t="str">
        <f>IF(B113="","",IF(LEFT(B113,1)*1&gt;3,"Keine Zweckbindung",IF(B113="","",VLOOKUP(B113,'Eingabe Zweckbestimmungen'!#REF!,2,FALSE))))</f>
        <v/>
      </c>
      <c r="E113" s="143"/>
      <c r="F113" s="34" t="str">
        <f>IF($B113="","",IF(C113="Kollektenbons",SUM(Kollektenbons!C$10:C$109),IF(LEFT($B113,1)*1&gt;3,SUMIFS(Kollektenübersicht!H:H,Kollektenübersicht!$D:$D,Bestandsübersicht!$B113),IF(LEFT($B113,1)*1=1,SUMIFS(Kollektenübersicht!H:H,Kollektenübersicht!$E:$E,Bestandsübersicht!$D113),IF(LEFT($B113,1)*1=2,SUMIFS(Kollektenübersicht!H:H,Kollektenübersicht!$G:$G,$L113),IF(LEFT(B113,1)*1=3,SUMIFS(Kollektenübersicht!H:H,Kollektenübersicht!G:G,L113),""))))))</f>
        <v/>
      </c>
      <c r="G113" s="34" t="str">
        <f>IF($B113="","",IF(C113="Kollektenbons",SUM(Kollektenbons!F$10:F$109),IF(LEFT($B113,1)*1&gt;3,SUMIFS(Kollektenübersicht!J:J,Kollektenübersicht!$D:$D,Bestandsübersicht!$B113),IF(LEFT($B113,1)*1=1,SUMIFS(Kollektenübersicht!J:J,Kollektenübersicht!$E:$E,Bestandsübersicht!$D113),IF(OR(LEFT($B113,1)*1=2,LEFT($B113,1)*1=3),SUMIFS(Kollektenübersicht!J:J,Kollektenübersicht!$G:$G,$L113),"")))))</f>
        <v/>
      </c>
      <c r="H113" t="str">
        <f t="shared" si="5"/>
        <v/>
      </c>
    </row>
    <row r="114" spans="2:8" x14ac:dyDescent="0.3">
      <c r="B114" s="82" t="str">
        <f>IFERROR(SMALL(Nebenrechnung!C:C,Bestandsübersicht!A114),"")</f>
        <v/>
      </c>
      <c r="C114" t="str">
        <f>IF(B114="","",VLOOKUP(B114,'Eingabe Zweckbestimmungen'!#REF!,3,FALSE))</f>
        <v/>
      </c>
      <c r="D114" s="81" t="str">
        <f>IF(B114="","",IF(LEFT(B114,1)*1&gt;3,"Keine Zweckbindung",IF(B114="","",VLOOKUP(B114,'Eingabe Zweckbestimmungen'!#REF!,2,FALSE))))</f>
        <v/>
      </c>
      <c r="E114" s="143"/>
      <c r="F114" s="34" t="str">
        <f>IF($B114="","",IF(C114="Kollektenbons",SUM(Kollektenbons!C$10:C$109),IF(LEFT($B114,1)*1&gt;3,SUMIFS(Kollektenübersicht!H:H,Kollektenübersicht!$D:$D,Bestandsübersicht!$B114),IF(LEFT($B114,1)*1=1,SUMIFS(Kollektenübersicht!H:H,Kollektenübersicht!$E:$E,Bestandsübersicht!$D114),IF(LEFT($B114,1)*1=2,SUMIFS(Kollektenübersicht!H:H,Kollektenübersicht!$G:$G,$L114),IF(LEFT(B114,1)*1=3,SUMIFS(Kollektenübersicht!H:H,Kollektenübersicht!G:G,L114),""))))))</f>
        <v/>
      </c>
      <c r="G114" s="34" t="str">
        <f>IF($B114="","",IF(C114="Kollektenbons",SUM(Kollektenbons!F$10:F$109),IF(LEFT($B114,1)*1&gt;3,SUMIFS(Kollektenübersicht!J:J,Kollektenübersicht!$D:$D,Bestandsübersicht!$B114),IF(LEFT($B114,1)*1=1,SUMIFS(Kollektenübersicht!J:J,Kollektenübersicht!$E:$E,Bestandsübersicht!$D114),IF(OR(LEFT($B114,1)*1=2,LEFT($B114,1)*1=3),SUMIFS(Kollektenübersicht!J:J,Kollektenübersicht!$G:$G,$L114),"")))))</f>
        <v/>
      </c>
      <c r="H114" t="str">
        <f t="shared" si="5"/>
        <v/>
      </c>
    </row>
    <row r="115" spans="2:8" x14ac:dyDescent="0.3">
      <c r="B115" s="82" t="str">
        <f>IFERROR(SMALL(Nebenrechnung!C:C,Bestandsübersicht!A115),"")</f>
        <v/>
      </c>
      <c r="C115" t="str">
        <f>IF(B115="","",VLOOKUP(B115,'Eingabe Zweckbestimmungen'!#REF!,3,FALSE))</f>
        <v/>
      </c>
      <c r="D115" s="81" t="str">
        <f>IF(B115="","",IF(LEFT(B115,1)*1&gt;3,"Keine Zweckbindung",IF(B115="","",VLOOKUP(B115,'Eingabe Zweckbestimmungen'!#REF!,2,FALSE))))</f>
        <v/>
      </c>
      <c r="E115" s="143"/>
      <c r="F115" s="34" t="str">
        <f>IF($B115="","",IF(C115="Kollektenbons",SUM(Kollektenbons!C$10:C$109),IF(LEFT($B115,1)*1&gt;3,SUMIFS(Kollektenübersicht!H:H,Kollektenübersicht!$D:$D,Bestandsübersicht!$B115),IF(LEFT($B115,1)*1=1,SUMIFS(Kollektenübersicht!H:H,Kollektenübersicht!$E:$E,Bestandsübersicht!$D115),IF(LEFT($B115,1)*1=2,SUMIFS(Kollektenübersicht!H:H,Kollektenübersicht!$G:$G,$L115),IF(LEFT(B115,1)*1=3,SUMIFS(Kollektenübersicht!H:H,Kollektenübersicht!G:G,L115),""))))))</f>
        <v/>
      </c>
      <c r="G115" s="34" t="str">
        <f>IF($B115="","",IF(C115="Kollektenbons",SUM(Kollektenbons!F$10:F$109),IF(LEFT($B115,1)*1&gt;3,SUMIFS(Kollektenübersicht!J:J,Kollektenübersicht!$D:$D,Bestandsübersicht!$B115),IF(LEFT($B115,1)*1=1,SUMIFS(Kollektenübersicht!J:J,Kollektenübersicht!$E:$E,Bestandsübersicht!$D115),IF(OR(LEFT($B115,1)*1=2,LEFT($B115,1)*1=3),SUMIFS(Kollektenübersicht!J:J,Kollektenübersicht!$G:$G,$L115),"")))))</f>
        <v/>
      </c>
      <c r="H115" t="str">
        <f t="shared" si="5"/>
        <v/>
      </c>
    </row>
    <row r="116" spans="2:8" x14ac:dyDescent="0.3">
      <c r="B116" s="82" t="str">
        <f>IFERROR(SMALL(Nebenrechnung!C:C,Bestandsübersicht!A116),"")</f>
        <v/>
      </c>
      <c r="C116" t="str">
        <f>IF(B116="","",VLOOKUP(B116,'Eingabe Zweckbestimmungen'!#REF!,3,FALSE))</f>
        <v/>
      </c>
      <c r="D116" s="81" t="str">
        <f>IF(B116="","",IF(LEFT(B116,1)*1&gt;3,"Keine Zweckbindung",IF(B116="","",VLOOKUP(B116,'Eingabe Zweckbestimmungen'!#REF!,2,FALSE))))</f>
        <v/>
      </c>
      <c r="E116" s="143"/>
      <c r="F116" s="34" t="str">
        <f>IF($B116="","",IF(C116="Kollektenbons",SUM(Kollektenbons!C$10:C$109),IF(LEFT($B116,1)*1&gt;3,SUMIFS(Kollektenübersicht!H:H,Kollektenübersicht!$D:$D,Bestandsübersicht!$B116),IF(LEFT($B116,1)*1=1,SUMIFS(Kollektenübersicht!H:H,Kollektenübersicht!$E:$E,Bestandsübersicht!$D116),IF(LEFT($B116,1)*1=2,SUMIFS(Kollektenübersicht!H:H,Kollektenübersicht!$G:$G,$L116),IF(LEFT(B116,1)*1=3,SUMIFS(Kollektenübersicht!H:H,Kollektenübersicht!G:G,L116),""))))))</f>
        <v/>
      </c>
      <c r="G116" s="34" t="str">
        <f>IF($B116="","",IF(C116="Kollektenbons",SUM(Kollektenbons!F$10:F$109),IF(LEFT($B116,1)*1&gt;3,SUMIFS(Kollektenübersicht!J:J,Kollektenübersicht!$D:$D,Bestandsübersicht!$B116),IF(LEFT($B116,1)*1=1,SUMIFS(Kollektenübersicht!J:J,Kollektenübersicht!$E:$E,Bestandsübersicht!$D116),IF(OR(LEFT($B116,1)*1=2,LEFT($B116,1)*1=3),SUMIFS(Kollektenübersicht!J:J,Kollektenübersicht!$G:$G,$L116),"")))))</f>
        <v/>
      </c>
      <c r="H116" t="str">
        <f t="shared" si="5"/>
        <v/>
      </c>
    </row>
    <row r="117" spans="2:8" x14ac:dyDescent="0.3">
      <c r="B117" s="82" t="str">
        <f>IFERROR(SMALL(Nebenrechnung!C:C,Bestandsübersicht!A117),"")</f>
        <v/>
      </c>
      <c r="C117" t="str">
        <f>IF(B117="","",VLOOKUP(B117,'Eingabe Zweckbestimmungen'!#REF!,3,FALSE))</f>
        <v/>
      </c>
      <c r="D117" s="81" t="str">
        <f>IF(B117="","",IF(LEFT(B117,1)*1&gt;3,"Keine Zweckbindung",IF(B117="","",VLOOKUP(B117,'Eingabe Zweckbestimmungen'!#REF!,2,FALSE))))</f>
        <v/>
      </c>
      <c r="E117" s="143"/>
      <c r="F117" s="34" t="str">
        <f>IF($B117="","",IF(C117="Kollektenbons",SUM(Kollektenbons!C$10:C$109),IF(LEFT($B117,1)*1&gt;3,SUMIFS(Kollektenübersicht!H:H,Kollektenübersicht!$D:$D,Bestandsübersicht!$B117),IF(LEFT($B117,1)*1=1,SUMIFS(Kollektenübersicht!H:H,Kollektenübersicht!$E:$E,Bestandsübersicht!$D117),IF(LEFT($B117,1)*1=2,SUMIFS(Kollektenübersicht!H:H,Kollektenübersicht!$G:$G,$L117),IF(LEFT(B117,1)*1=3,SUMIFS(Kollektenübersicht!H:H,Kollektenübersicht!G:G,L117),""))))))</f>
        <v/>
      </c>
      <c r="G117" s="34" t="str">
        <f>IF($B117="","",IF(C117="Kollektenbons",SUM(Kollektenbons!F$10:F$109),IF(LEFT($B117,1)*1&gt;3,SUMIFS(Kollektenübersicht!J:J,Kollektenübersicht!$D:$D,Bestandsübersicht!$B117),IF(LEFT($B117,1)*1=1,SUMIFS(Kollektenübersicht!J:J,Kollektenübersicht!$E:$E,Bestandsübersicht!$D117),IF(OR(LEFT($B117,1)*1=2,LEFT($B117,1)*1=3),SUMIFS(Kollektenübersicht!J:J,Kollektenübersicht!$G:$G,$L117),"")))))</f>
        <v/>
      </c>
      <c r="H117" t="str">
        <f t="shared" si="5"/>
        <v/>
      </c>
    </row>
    <row r="118" spans="2:8" x14ac:dyDescent="0.3">
      <c r="B118" s="82" t="str">
        <f>IFERROR(SMALL(Nebenrechnung!C:C,Bestandsübersicht!A118),"")</f>
        <v/>
      </c>
      <c r="C118" t="str">
        <f>IF(B118="","",VLOOKUP(B118,'Eingabe Zweckbestimmungen'!#REF!,3,FALSE))</f>
        <v/>
      </c>
      <c r="D118" s="81" t="str">
        <f>IF(B118="","",IF(LEFT(B118,1)*1&gt;3,"Keine Zweckbindung",IF(B118="","",VLOOKUP(B118,'Eingabe Zweckbestimmungen'!#REF!,2,FALSE))))</f>
        <v/>
      </c>
      <c r="E118" s="143"/>
      <c r="F118" s="34" t="str">
        <f>IF($B118="","",IF(C118="Kollektenbons",SUM(Kollektenbons!C$10:C$109),IF(LEFT($B118,1)*1&gt;3,SUMIFS(Kollektenübersicht!H:H,Kollektenübersicht!$D:$D,Bestandsübersicht!$B118),IF(LEFT($B118,1)*1=1,SUMIFS(Kollektenübersicht!H:H,Kollektenübersicht!$E:$E,Bestandsübersicht!$D118),IF(LEFT($B118,1)*1=2,SUMIFS(Kollektenübersicht!H:H,Kollektenübersicht!$G:$G,$L118),IF(LEFT(B118,1)*1=3,SUMIFS(Kollektenübersicht!H:H,Kollektenübersicht!G:G,L118),""))))))</f>
        <v/>
      </c>
      <c r="G118" s="34" t="str">
        <f>IF($B118="","",IF(C118="Kollektenbons",SUM(Kollektenbons!F$10:F$109),IF(LEFT($B118,1)*1&gt;3,SUMIFS(Kollektenübersicht!J:J,Kollektenübersicht!$D:$D,Bestandsübersicht!$B118),IF(LEFT($B118,1)*1=1,SUMIFS(Kollektenübersicht!J:J,Kollektenübersicht!$E:$E,Bestandsübersicht!$D118),IF(OR(LEFT($B118,1)*1=2,LEFT($B118,1)*1=3),SUMIFS(Kollektenübersicht!J:J,Kollektenübersicht!$G:$G,$L118),"")))))</f>
        <v/>
      </c>
      <c r="H118" t="str">
        <f t="shared" si="5"/>
        <v/>
      </c>
    </row>
    <row r="119" spans="2:8" x14ac:dyDescent="0.3">
      <c r="B119" s="82" t="str">
        <f>IFERROR(SMALL(Nebenrechnung!C:C,Bestandsübersicht!A119),"")</f>
        <v/>
      </c>
      <c r="C119" t="str">
        <f>IF(B119="","",VLOOKUP(B119,'Eingabe Zweckbestimmungen'!#REF!,3,FALSE))</f>
        <v/>
      </c>
      <c r="D119" s="81" t="str">
        <f>IF(B119="","",IF(LEFT(B119,1)*1&gt;3,"Keine Zweckbindung",IF(B119="","",VLOOKUP(B119,'Eingabe Zweckbestimmungen'!#REF!,2,FALSE))))</f>
        <v/>
      </c>
      <c r="E119" s="143"/>
      <c r="F119" s="34" t="str">
        <f>IF($B119="","",IF(C119="Kollektenbons",SUM(Kollektenbons!C$10:C$109),IF(LEFT($B119,1)*1&gt;3,SUMIFS(Kollektenübersicht!H:H,Kollektenübersicht!$D:$D,Bestandsübersicht!$B119),IF(LEFT($B119,1)*1=1,SUMIFS(Kollektenübersicht!H:H,Kollektenübersicht!$E:$E,Bestandsübersicht!$D119),IF(LEFT($B119,1)*1=2,SUMIFS(Kollektenübersicht!H:H,Kollektenübersicht!$G:$G,$L119),IF(LEFT(B119,1)*1=3,SUMIFS(Kollektenübersicht!H:H,Kollektenübersicht!G:G,L119),""))))))</f>
        <v/>
      </c>
      <c r="G119" s="34" t="str">
        <f>IF($B119="","",IF(C119="Kollektenbons",SUM(Kollektenbons!F$10:F$109),IF(LEFT($B119,1)*1&gt;3,SUMIFS(Kollektenübersicht!J:J,Kollektenübersicht!$D:$D,Bestandsübersicht!$B119),IF(LEFT($B119,1)*1=1,SUMIFS(Kollektenübersicht!J:J,Kollektenübersicht!$E:$E,Bestandsübersicht!$D119),IF(OR(LEFT($B119,1)*1=2,LEFT($B119,1)*1=3),SUMIFS(Kollektenübersicht!J:J,Kollektenübersicht!$G:$G,$L119),"")))))</f>
        <v/>
      </c>
      <c r="H119" t="str">
        <f t="shared" si="5"/>
        <v/>
      </c>
    </row>
    <row r="120" spans="2:8" x14ac:dyDescent="0.3">
      <c r="B120" s="82" t="str">
        <f>IFERROR(SMALL(Nebenrechnung!C:C,Bestandsübersicht!A120),"")</f>
        <v/>
      </c>
      <c r="C120" t="str">
        <f>IF(B120="","",VLOOKUP(B120,'Eingabe Zweckbestimmungen'!#REF!,3,FALSE))</f>
        <v/>
      </c>
      <c r="D120" s="81" t="str">
        <f>IF(B120="","",IF(LEFT(B120,1)*1&gt;3,"Keine Zweckbindung",IF(B120="","",VLOOKUP(B120,'Eingabe Zweckbestimmungen'!#REF!,2,FALSE))))</f>
        <v/>
      </c>
      <c r="E120" s="143"/>
      <c r="F120" s="34" t="str">
        <f>IF($B120="","",IF(C120="Kollektenbons",SUM(Kollektenbons!C$10:C$109),IF(LEFT($B120,1)*1&gt;3,SUMIFS(Kollektenübersicht!H:H,Kollektenübersicht!$D:$D,Bestandsübersicht!$B120),IF(LEFT($B120,1)*1=1,SUMIFS(Kollektenübersicht!H:H,Kollektenübersicht!$E:$E,Bestandsübersicht!$D120),IF(LEFT($B120,1)*1=2,SUMIFS(Kollektenübersicht!H:H,Kollektenübersicht!$G:$G,$L120),IF(LEFT(B120,1)*1=3,SUMIFS(Kollektenübersicht!H:H,Kollektenübersicht!G:G,L120),""))))))</f>
        <v/>
      </c>
      <c r="G120" s="34" t="str">
        <f>IF($B120="","",IF(C120="Kollektenbons",SUM(Kollektenbons!F$10:F$109),IF(LEFT($B120,1)*1&gt;3,SUMIFS(Kollektenübersicht!J:J,Kollektenübersicht!$D:$D,Bestandsübersicht!$B120),IF(LEFT($B120,1)*1=1,SUMIFS(Kollektenübersicht!J:J,Kollektenübersicht!$E:$E,Bestandsübersicht!$D120),IF(OR(LEFT($B120,1)*1=2,LEFT($B120,1)*1=3),SUMIFS(Kollektenübersicht!J:J,Kollektenübersicht!$G:$G,$L120),"")))))</f>
        <v/>
      </c>
      <c r="H120" t="str">
        <f t="shared" si="5"/>
        <v/>
      </c>
    </row>
    <row r="121" spans="2:8" x14ac:dyDescent="0.3">
      <c r="B121" s="82" t="str">
        <f>IFERROR(SMALL(Nebenrechnung!C:C,Bestandsübersicht!A121),"")</f>
        <v/>
      </c>
      <c r="C121" t="str">
        <f>IF(B121="","",VLOOKUP(B121,'Eingabe Zweckbestimmungen'!#REF!,3,FALSE))</f>
        <v/>
      </c>
      <c r="D121" s="81" t="str">
        <f>IF(B121="","",IF(LEFT(B121,1)*1&gt;3,"Keine Zweckbindung",IF(B121="","",VLOOKUP(B121,'Eingabe Zweckbestimmungen'!#REF!,2,FALSE))))</f>
        <v/>
      </c>
      <c r="E121" s="143"/>
      <c r="F121" s="34" t="str">
        <f>IF($B121="","",IF(C121="Kollektenbons",SUM(Kollektenbons!C$10:C$109),IF(LEFT($B121,1)*1&gt;3,SUMIFS(Kollektenübersicht!H:H,Kollektenübersicht!$D:$D,Bestandsübersicht!$B121),IF(LEFT($B121,1)*1=1,SUMIFS(Kollektenübersicht!H:H,Kollektenübersicht!$E:$E,Bestandsübersicht!$D121),IF(LEFT($B121,1)*1=2,SUMIFS(Kollektenübersicht!H:H,Kollektenübersicht!$G:$G,$L121),IF(LEFT(B121,1)*1=3,SUMIFS(Kollektenübersicht!H:H,Kollektenübersicht!G:G,L121),""))))))</f>
        <v/>
      </c>
      <c r="G121" s="34" t="str">
        <f>IF($B121="","",IF(C121="Kollektenbons",SUM(Kollektenbons!F$10:F$109),IF(LEFT($B121,1)*1&gt;3,SUMIFS(Kollektenübersicht!J:J,Kollektenübersicht!$D:$D,Bestandsübersicht!$B121),IF(LEFT($B121,1)*1=1,SUMIFS(Kollektenübersicht!J:J,Kollektenübersicht!$E:$E,Bestandsübersicht!$D121),IF(OR(LEFT($B121,1)*1=2,LEFT($B121,1)*1=3),SUMIFS(Kollektenübersicht!J:J,Kollektenübersicht!$G:$G,$L121),"")))))</f>
        <v/>
      </c>
      <c r="H121" t="str">
        <f t="shared" si="5"/>
        <v/>
      </c>
    </row>
    <row r="122" spans="2:8" x14ac:dyDescent="0.3">
      <c r="B122" s="82" t="str">
        <f>IFERROR(SMALL(Nebenrechnung!C:C,Bestandsübersicht!A122),"")</f>
        <v/>
      </c>
      <c r="C122" t="str">
        <f>IF(B122="","",VLOOKUP(B122,'Eingabe Zweckbestimmungen'!#REF!,3,FALSE))</f>
        <v/>
      </c>
      <c r="D122" s="81" t="str">
        <f>IF(B122="","",IF(LEFT(B122,1)*1&gt;3,"Keine Zweckbindung",IF(B122="","",VLOOKUP(B122,'Eingabe Zweckbestimmungen'!#REF!,2,FALSE))))</f>
        <v/>
      </c>
      <c r="E122" s="143"/>
      <c r="F122" s="34" t="str">
        <f>IF($B122="","",IF(C122="Kollektenbons",SUM(Kollektenbons!C$10:C$109),IF(LEFT($B122,1)*1&gt;3,SUMIFS(Kollektenübersicht!H:H,Kollektenübersicht!$D:$D,Bestandsübersicht!$B122),IF(LEFT($B122,1)*1=1,SUMIFS(Kollektenübersicht!H:H,Kollektenübersicht!$E:$E,Bestandsübersicht!$D122),IF(LEFT($B122,1)*1=2,SUMIFS(Kollektenübersicht!H:H,Kollektenübersicht!$G:$G,$L122),IF(LEFT(B122,1)*1=3,SUMIFS(Kollektenübersicht!H:H,Kollektenübersicht!G:G,L122),""))))))</f>
        <v/>
      </c>
      <c r="G122" s="34" t="str">
        <f>IF($B122="","",IF(C122="Kollektenbons",SUM(Kollektenbons!F$10:F$109),IF(LEFT($B122,1)*1&gt;3,SUMIFS(Kollektenübersicht!J:J,Kollektenübersicht!$D:$D,Bestandsübersicht!$B122),IF(LEFT($B122,1)*1=1,SUMIFS(Kollektenübersicht!J:J,Kollektenübersicht!$E:$E,Bestandsübersicht!$D122),IF(OR(LEFT($B122,1)*1=2,LEFT($B122,1)*1=3),SUMIFS(Kollektenübersicht!J:J,Kollektenübersicht!$G:$G,$L122),"")))))</f>
        <v/>
      </c>
      <c r="H122" t="str">
        <f t="shared" si="5"/>
        <v/>
      </c>
    </row>
    <row r="123" spans="2:8" x14ac:dyDescent="0.3">
      <c r="B123" s="82" t="str">
        <f>IFERROR(SMALL(Nebenrechnung!C:C,Bestandsübersicht!A123),"")</f>
        <v/>
      </c>
      <c r="C123" t="str">
        <f>IF(B123="","",VLOOKUP(B123,'Eingabe Zweckbestimmungen'!#REF!,3,FALSE))</f>
        <v/>
      </c>
      <c r="D123" s="81" t="str">
        <f>IF(B123="","",IF(LEFT(B123,1)*1&gt;3,"Keine Zweckbindung",IF(B123="","",VLOOKUP(B123,'Eingabe Zweckbestimmungen'!#REF!,2,FALSE))))</f>
        <v/>
      </c>
      <c r="E123" s="143"/>
      <c r="F123" s="34" t="str">
        <f>IF($B123="","",IF(C123="Kollektenbons",SUM(Kollektenbons!C$10:C$109),IF(LEFT($B123,1)*1&gt;3,SUMIFS(Kollektenübersicht!H:H,Kollektenübersicht!$D:$D,Bestandsübersicht!$B123),IF(LEFT($B123,1)*1=1,SUMIFS(Kollektenübersicht!H:H,Kollektenübersicht!$E:$E,Bestandsübersicht!$D123),IF(LEFT($B123,1)*1=2,SUMIFS(Kollektenübersicht!H:H,Kollektenübersicht!$G:$G,$L123),IF(LEFT(B123,1)*1=3,SUMIFS(Kollektenübersicht!H:H,Kollektenübersicht!G:G,L123),""))))))</f>
        <v/>
      </c>
      <c r="G123" s="34" t="str">
        <f>IF($B123="","",IF(C123="Kollektenbons",SUM(Kollektenbons!F$10:F$109),IF(LEFT($B123,1)*1&gt;3,SUMIFS(Kollektenübersicht!J:J,Kollektenübersicht!$D:$D,Bestandsübersicht!$B123),IF(LEFT($B123,1)*1=1,SUMIFS(Kollektenübersicht!J:J,Kollektenübersicht!$E:$E,Bestandsübersicht!$D123),IF(OR(LEFT($B123,1)*1=2,LEFT($B123,1)*1=3),SUMIFS(Kollektenübersicht!J:J,Kollektenübersicht!$G:$G,$L123),"")))))</f>
        <v/>
      </c>
      <c r="H123" t="str">
        <f t="shared" si="5"/>
        <v/>
      </c>
    </row>
    <row r="124" spans="2:8" x14ac:dyDescent="0.3">
      <c r="B124" s="82" t="str">
        <f>IFERROR(SMALL(Nebenrechnung!C:C,Bestandsübersicht!A124),"")</f>
        <v/>
      </c>
      <c r="C124" t="str">
        <f>IF(B124="","",VLOOKUP(B124,'Eingabe Zweckbestimmungen'!#REF!,3,FALSE))</f>
        <v/>
      </c>
      <c r="D124" s="81" t="str">
        <f>IF(B124="","",IF(LEFT(B124,1)*1&gt;3,"Keine Zweckbindung",IF(B124="","",VLOOKUP(B124,'Eingabe Zweckbestimmungen'!#REF!,2,FALSE))))</f>
        <v/>
      </c>
      <c r="E124" s="143"/>
      <c r="F124" s="34" t="str">
        <f>IF($B124="","",IF(C124="Kollektenbons",SUM(Kollektenbons!C$10:C$109),IF(LEFT($B124,1)*1&gt;3,SUMIFS(Kollektenübersicht!H:H,Kollektenübersicht!$D:$D,Bestandsübersicht!$B124),IF(LEFT($B124,1)*1=1,SUMIFS(Kollektenübersicht!H:H,Kollektenübersicht!$E:$E,Bestandsübersicht!$D124),IF(LEFT($B124,1)*1=2,SUMIFS(Kollektenübersicht!H:H,Kollektenübersicht!$G:$G,$L124),IF(LEFT(B124,1)*1=3,SUMIFS(Kollektenübersicht!H:H,Kollektenübersicht!G:G,L124),""))))))</f>
        <v/>
      </c>
      <c r="G124" s="34" t="str">
        <f>IF($B124="","",IF(C124="Kollektenbons",SUM(Kollektenbons!F$10:F$109),IF(LEFT($B124,1)*1&gt;3,SUMIFS(Kollektenübersicht!J:J,Kollektenübersicht!$D:$D,Bestandsübersicht!$B124),IF(LEFT($B124,1)*1=1,SUMIFS(Kollektenübersicht!J:J,Kollektenübersicht!$E:$E,Bestandsübersicht!$D124),IF(OR(LEFT($B124,1)*1=2,LEFT($B124,1)*1=3),SUMIFS(Kollektenübersicht!J:J,Kollektenübersicht!$G:$G,$L124),"")))))</f>
        <v/>
      </c>
      <c r="H124" t="str">
        <f t="shared" si="5"/>
        <v/>
      </c>
    </row>
    <row r="125" spans="2:8" x14ac:dyDescent="0.3">
      <c r="B125" s="82" t="str">
        <f>IFERROR(SMALL(Nebenrechnung!C:C,Bestandsübersicht!A125),"")</f>
        <v/>
      </c>
      <c r="C125" t="str">
        <f>IF(B125="","",VLOOKUP(B125,'Eingabe Zweckbestimmungen'!#REF!,3,FALSE))</f>
        <v/>
      </c>
      <c r="D125" s="81" t="str">
        <f>IF(B125="","",IF(LEFT(B125,1)*1&gt;3,"Keine Zweckbindung",IF(B125="","",VLOOKUP(B125,'Eingabe Zweckbestimmungen'!#REF!,2,FALSE))))</f>
        <v/>
      </c>
      <c r="E125" s="143"/>
      <c r="F125" s="34" t="str">
        <f>IF($B125="","",IF(C125="Kollektenbons",SUM(Kollektenbons!C$10:C$109),IF(LEFT($B125,1)*1&gt;3,SUMIFS(Kollektenübersicht!H:H,Kollektenübersicht!$D:$D,Bestandsübersicht!$B125),IF(LEFT($B125,1)*1=1,SUMIFS(Kollektenübersicht!H:H,Kollektenübersicht!$E:$E,Bestandsübersicht!$D125),IF(LEFT($B125,1)*1=2,SUMIFS(Kollektenübersicht!H:H,Kollektenübersicht!$G:$G,$L125),IF(LEFT(B125,1)*1=3,SUMIFS(Kollektenübersicht!H:H,Kollektenübersicht!G:G,L125),""))))))</f>
        <v/>
      </c>
      <c r="G125" s="34" t="str">
        <f>IF($B125="","",IF(C125="Kollektenbons",SUM(Kollektenbons!F$10:F$109),IF(LEFT($B125,1)*1&gt;3,SUMIFS(Kollektenübersicht!J:J,Kollektenübersicht!$D:$D,Bestandsübersicht!$B125),IF(LEFT($B125,1)*1=1,SUMIFS(Kollektenübersicht!J:J,Kollektenübersicht!$E:$E,Bestandsübersicht!$D125),IF(OR(LEFT($B125,1)*1=2,LEFT($B125,1)*1=3),SUMIFS(Kollektenübersicht!J:J,Kollektenübersicht!$G:$G,$L125),"")))))</f>
        <v/>
      </c>
      <c r="H125" t="str">
        <f t="shared" si="5"/>
        <v/>
      </c>
    </row>
    <row r="126" spans="2:8" x14ac:dyDescent="0.3">
      <c r="B126" s="82" t="str">
        <f>IFERROR(SMALL(Nebenrechnung!C:C,Bestandsübersicht!A126),"")</f>
        <v/>
      </c>
      <c r="C126" t="str">
        <f>IF(B126="","",VLOOKUP(B126,'Eingabe Zweckbestimmungen'!#REF!,3,FALSE))</f>
        <v/>
      </c>
      <c r="D126" s="81" t="str">
        <f>IF(B126="","",IF(LEFT(B126,1)*1&gt;3,"Keine Zweckbindung",IF(B126="","",VLOOKUP(B126,'Eingabe Zweckbestimmungen'!#REF!,2,FALSE))))</f>
        <v/>
      </c>
      <c r="E126" s="143"/>
      <c r="F126" s="34" t="str">
        <f>IF($B126="","",IF(C126="Kollektenbons",SUM(Kollektenbons!C$10:C$109),IF(LEFT($B126,1)*1&gt;3,SUMIFS(Kollektenübersicht!H:H,Kollektenübersicht!$D:$D,Bestandsübersicht!$B126),IF(LEFT($B126,1)*1=1,SUMIFS(Kollektenübersicht!H:H,Kollektenübersicht!$E:$E,Bestandsübersicht!$D126),IF(LEFT($B126,1)*1=2,SUMIFS(Kollektenübersicht!H:H,Kollektenübersicht!$G:$G,$L126),IF(LEFT(B126,1)*1=3,SUMIFS(Kollektenübersicht!H:H,Kollektenübersicht!G:G,L126),""))))))</f>
        <v/>
      </c>
      <c r="G126" s="34" t="str">
        <f>IF($B126="","",IF(C126="Kollektenbons",SUM(Kollektenbons!F$10:F$109),IF(LEFT($B126,1)*1&gt;3,SUMIFS(Kollektenübersicht!J:J,Kollektenübersicht!$D:$D,Bestandsübersicht!$B126),IF(LEFT($B126,1)*1=1,SUMIFS(Kollektenübersicht!J:J,Kollektenübersicht!$E:$E,Bestandsübersicht!$D126),IF(OR(LEFT($B126,1)*1=2,LEFT($B126,1)*1=3),SUMIFS(Kollektenübersicht!J:J,Kollektenübersicht!$G:$G,$L126),"")))))</f>
        <v/>
      </c>
      <c r="H126" t="str">
        <f t="shared" si="5"/>
        <v/>
      </c>
    </row>
    <row r="127" spans="2:8" x14ac:dyDescent="0.3">
      <c r="B127" s="82" t="str">
        <f>IFERROR(SMALL(Nebenrechnung!C:C,Bestandsübersicht!A127),"")</f>
        <v/>
      </c>
      <c r="C127" t="str">
        <f>IF(B127="","",VLOOKUP(B127,'Eingabe Zweckbestimmungen'!#REF!,3,FALSE))</f>
        <v/>
      </c>
      <c r="D127" s="81" t="str">
        <f>IF(B127="","",IF(LEFT(B127,1)*1&gt;3,"Keine Zweckbindung",IF(B127="","",VLOOKUP(B127,'Eingabe Zweckbestimmungen'!#REF!,2,FALSE))))</f>
        <v/>
      </c>
      <c r="E127" s="143"/>
      <c r="F127" s="34" t="str">
        <f>IF($B127="","",IF(C127="Kollektenbons",SUM(Kollektenbons!C$10:C$109),IF(LEFT($B127,1)*1&gt;3,SUMIFS(Kollektenübersicht!H:H,Kollektenübersicht!$D:$D,Bestandsübersicht!$B127),IF(LEFT($B127,1)*1=1,SUMIFS(Kollektenübersicht!H:H,Kollektenübersicht!$E:$E,Bestandsübersicht!$D127),IF(LEFT($B127,1)*1=2,SUMIFS(Kollektenübersicht!H:H,Kollektenübersicht!$G:$G,$L127),IF(LEFT(B127,1)*1=3,SUMIFS(Kollektenübersicht!H:H,Kollektenübersicht!G:G,L127),""))))))</f>
        <v/>
      </c>
      <c r="G127" s="34" t="str">
        <f>IF($B127="","",IF(C127="Kollektenbons",SUM(Kollektenbons!F$10:F$109),IF(LEFT($B127,1)*1&gt;3,SUMIFS(Kollektenübersicht!J:J,Kollektenübersicht!$D:$D,Bestandsübersicht!$B127),IF(LEFT($B127,1)*1=1,SUMIFS(Kollektenübersicht!J:J,Kollektenübersicht!$E:$E,Bestandsübersicht!$D127),IF(OR(LEFT($B127,1)*1=2,LEFT($B127,1)*1=3),SUMIFS(Kollektenübersicht!J:J,Kollektenübersicht!$G:$G,$L127),"")))))</f>
        <v/>
      </c>
      <c r="H127" t="str">
        <f t="shared" si="5"/>
        <v/>
      </c>
    </row>
    <row r="128" spans="2:8" x14ac:dyDescent="0.3">
      <c r="B128" s="82" t="str">
        <f>IFERROR(SMALL(Nebenrechnung!C:C,Bestandsübersicht!A128),"")</f>
        <v/>
      </c>
      <c r="C128" t="str">
        <f>IF(B128="","",VLOOKUP(B128,'Eingabe Zweckbestimmungen'!#REF!,3,FALSE))</f>
        <v/>
      </c>
      <c r="D128" s="81" t="str">
        <f>IF(B128="","",IF(LEFT(B128,1)*1&gt;3,"Keine Zweckbindung",IF(B128="","",VLOOKUP(B128,'Eingabe Zweckbestimmungen'!#REF!,2,FALSE))))</f>
        <v/>
      </c>
      <c r="E128" s="143"/>
      <c r="F128" s="34" t="str">
        <f>IF($B128="","",IF(C128="Kollektenbons",SUM(Kollektenbons!C$10:C$109),IF(LEFT($B128,1)*1&gt;3,SUMIFS(Kollektenübersicht!H:H,Kollektenübersicht!$D:$D,Bestandsübersicht!$B128),IF(LEFT($B128,1)*1=1,SUMIFS(Kollektenübersicht!H:H,Kollektenübersicht!$E:$E,Bestandsübersicht!$D128),IF(LEFT($B128,1)*1=2,SUMIFS(Kollektenübersicht!H:H,Kollektenübersicht!$G:$G,$L128),IF(LEFT(B128,1)*1=3,SUMIFS(Kollektenübersicht!H:H,Kollektenübersicht!G:G,L128),""))))))</f>
        <v/>
      </c>
      <c r="G128" s="34" t="str">
        <f>IF($B128="","",IF(C128="Kollektenbons",SUM(Kollektenbons!F$10:F$109),IF(LEFT($B128,1)*1&gt;3,SUMIFS(Kollektenübersicht!J:J,Kollektenübersicht!$D:$D,Bestandsübersicht!$B128),IF(LEFT($B128,1)*1=1,SUMIFS(Kollektenübersicht!J:J,Kollektenübersicht!$E:$E,Bestandsübersicht!$D128),IF(OR(LEFT($B128,1)*1=2,LEFT($B128,1)*1=3),SUMIFS(Kollektenübersicht!J:J,Kollektenübersicht!$G:$G,$L128),"")))))</f>
        <v/>
      </c>
      <c r="H128" t="str">
        <f t="shared" si="5"/>
        <v/>
      </c>
    </row>
    <row r="129" spans="2:8" x14ac:dyDescent="0.3">
      <c r="B129" s="82" t="str">
        <f>IFERROR(SMALL(Nebenrechnung!C:C,Bestandsübersicht!A129),"")</f>
        <v/>
      </c>
      <c r="C129" t="str">
        <f>IF(B129="","",VLOOKUP(B129,'Eingabe Zweckbestimmungen'!#REF!,3,FALSE))</f>
        <v/>
      </c>
      <c r="D129" s="81" t="str">
        <f>IF(B129="","",IF(LEFT(B129,1)*1&gt;3,"Keine Zweckbindung",IF(B129="","",VLOOKUP(B129,'Eingabe Zweckbestimmungen'!#REF!,2,FALSE))))</f>
        <v/>
      </c>
      <c r="E129" s="143"/>
      <c r="F129" s="34" t="str">
        <f>IF($B129="","",IF(C129="Kollektenbons",SUM(Kollektenbons!C$10:C$109),IF(LEFT($B129,1)*1&gt;3,SUMIFS(Kollektenübersicht!H:H,Kollektenübersicht!$D:$D,Bestandsübersicht!$B129),IF(LEFT($B129,1)*1=1,SUMIFS(Kollektenübersicht!H:H,Kollektenübersicht!$E:$E,Bestandsübersicht!$D129),IF(LEFT($B129,1)*1=2,SUMIFS(Kollektenübersicht!H:H,Kollektenübersicht!$G:$G,$L129),IF(LEFT(B129,1)*1=3,SUMIFS(Kollektenübersicht!H:H,Kollektenübersicht!G:G,L129),""))))))</f>
        <v/>
      </c>
      <c r="G129" s="34" t="str">
        <f>IF($B129="","",IF(C129="Kollektenbons",SUM(Kollektenbons!F$10:F$109),IF(LEFT($B129,1)*1&gt;3,SUMIFS(Kollektenübersicht!J:J,Kollektenübersicht!$D:$D,Bestandsübersicht!$B129),IF(LEFT($B129,1)*1=1,SUMIFS(Kollektenübersicht!J:J,Kollektenübersicht!$E:$E,Bestandsübersicht!$D129),IF(OR(LEFT($B129,1)*1=2,LEFT($B129,1)*1=3),SUMIFS(Kollektenübersicht!J:J,Kollektenübersicht!$G:$G,$L129),"")))))</f>
        <v/>
      </c>
      <c r="H129" t="str">
        <f t="shared" si="5"/>
        <v/>
      </c>
    </row>
    <row r="130" spans="2:8" x14ac:dyDescent="0.3">
      <c r="B130" s="82" t="str">
        <f>IFERROR(SMALL(Nebenrechnung!C:C,Bestandsübersicht!A130),"")</f>
        <v/>
      </c>
      <c r="C130" t="str">
        <f>IF(B130="","",VLOOKUP(B130,'Eingabe Zweckbestimmungen'!#REF!,3,FALSE))</f>
        <v/>
      </c>
      <c r="D130" s="81" t="str">
        <f>IF(B130="","",IF(LEFT(B130,1)*1&gt;3,"Keine Zweckbindung",IF(B130="","",VLOOKUP(B130,'Eingabe Zweckbestimmungen'!#REF!,2,FALSE))))</f>
        <v/>
      </c>
      <c r="E130" s="143"/>
      <c r="F130" s="34" t="str">
        <f>IF($B130="","",IF(C130="Kollektenbons",SUM(Kollektenbons!C$10:C$109),IF(LEFT($B130,1)*1&gt;3,SUMIFS(Kollektenübersicht!H:H,Kollektenübersicht!$D:$D,Bestandsübersicht!$B130),IF(LEFT($B130,1)*1=1,SUMIFS(Kollektenübersicht!H:H,Kollektenübersicht!$E:$E,Bestandsübersicht!$D130),IF(LEFT($B130,1)*1=2,SUMIFS(Kollektenübersicht!H:H,Kollektenübersicht!$G:$G,$L130),IF(LEFT(B130,1)*1=3,SUMIFS(Kollektenübersicht!H:H,Kollektenübersicht!G:G,L130),""))))))</f>
        <v/>
      </c>
      <c r="G130" s="34" t="str">
        <f>IF($B130="","",IF(C130="Kollektenbons",SUM(Kollektenbons!F$10:F$109),IF(LEFT($B130,1)*1&gt;3,SUMIFS(Kollektenübersicht!J:J,Kollektenübersicht!$D:$D,Bestandsübersicht!$B130),IF(LEFT($B130,1)*1=1,SUMIFS(Kollektenübersicht!J:J,Kollektenübersicht!$E:$E,Bestandsübersicht!$D130),IF(OR(LEFT($B130,1)*1=2,LEFT($B130,1)*1=3),SUMIFS(Kollektenübersicht!J:J,Kollektenübersicht!$G:$G,$L130),"")))))</f>
        <v/>
      </c>
      <c r="H130" t="str">
        <f t="shared" si="5"/>
        <v/>
      </c>
    </row>
    <row r="131" spans="2:8" x14ac:dyDescent="0.3">
      <c r="B131" s="82" t="str">
        <f>IFERROR(SMALL(Nebenrechnung!C:C,Bestandsübersicht!A131),"")</f>
        <v/>
      </c>
      <c r="C131" t="str">
        <f>IF(B131="","",VLOOKUP(B131,'Eingabe Zweckbestimmungen'!#REF!,3,FALSE))</f>
        <v/>
      </c>
      <c r="D131" s="81" t="str">
        <f>IF(B131="","",IF(LEFT(B131,1)*1&gt;3,"Keine Zweckbindung",IF(B131="","",VLOOKUP(B131,'Eingabe Zweckbestimmungen'!#REF!,2,FALSE))))</f>
        <v/>
      </c>
      <c r="E131" s="143"/>
      <c r="F131" s="34" t="str">
        <f>IF($B131="","",IF(C131="Kollektenbons",SUM(Kollektenbons!C$10:C$109),IF(LEFT($B131,1)*1&gt;3,SUMIFS(Kollektenübersicht!H:H,Kollektenübersicht!$D:$D,Bestandsübersicht!$B131),IF(LEFT($B131,1)*1=1,SUMIFS(Kollektenübersicht!H:H,Kollektenübersicht!$E:$E,Bestandsübersicht!$D131),IF(LEFT($B131,1)*1=2,SUMIFS(Kollektenübersicht!H:H,Kollektenübersicht!$G:$G,$L131),IF(LEFT(B131,1)*1=3,SUMIFS(Kollektenübersicht!H:H,Kollektenübersicht!G:G,L131),""))))))</f>
        <v/>
      </c>
      <c r="G131" s="34" t="str">
        <f>IF($B131="","",IF(C131="Kollektenbons",SUM(Kollektenbons!F$10:F$109),IF(LEFT($B131,1)*1&gt;3,SUMIFS(Kollektenübersicht!J:J,Kollektenübersicht!$D:$D,Bestandsübersicht!$B131),IF(LEFT($B131,1)*1=1,SUMIFS(Kollektenübersicht!J:J,Kollektenübersicht!$E:$E,Bestandsübersicht!$D131),IF(OR(LEFT($B131,1)*1=2,LEFT($B131,1)*1=3),SUMIFS(Kollektenübersicht!J:J,Kollektenübersicht!$G:$G,$L131),"")))))</f>
        <v/>
      </c>
      <c r="H131" t="str">
        <f t="shared" si="5"/>
        <v/>
      </c>
    </row>
    <row r="132" spans="2:8" x14ac:dyDescent="0.3">
      <c r="B132" s="82" t="str">
        <f>IFERROR(SMALL(Nebenrechnung!C:C,Bestandsübersicht!A132),"")</f>
        <v/>
      </c>
      <c r="C132" t="str">
        <f>IF(B132="","",VLOOKUP(B132,'Eingabe Zweckbestimmungen'!#REF!,3,FALSE))</f>
        <v/>
      </c>
      <c r="D132" s="81" t="str">
        <f>IF(B132="","",IF(LEFT(B132,1)*1&gt;3,"Keine Zweckbindung",IF(B132="","",VLOOKUP(B132,'Eingabe Zweckbestimmungen'!#REF!,2,FALSE))))</f>
        <v/>
      </c>
      <c r="E132" s="143"/>
      <c r="F132" s="34" t="str">
        <f>IF($B132="","",IF(C132="Kollektenbons",SUM(Kollektenbons!C$10:C$109),IF(LEFT($B132,1)*1&gt;3,SUMIFS(Kollektenübersicht!H:H,Kollektenübersicht!$D:$D,Bestandsübersicht!$B132),IF(LEFT($B132,1)*1=1,SUMIFS(Kollektenübersicht!H:H,Kollektenübersicht!$E:$E,Bestandsübersicht!$D132),IF(LEFT($B132,1)*1=2,SUMIFS(Kollektenübersicht!H:H,Kollektenübersicht!$G:$G,$L132),IF(LEFT(B132,1)*1=3,SUMIFS(Kollektenübersicht!H:H,Kollektenübersicht!G:G,L132),""))))))</f>
        <v/>
      </c>
      <c r="G132" s="34" t="str">
        <f>IF($B132="","",IF(C132="Kollektenbons",SUM(Kollektenbons!F$10:F$109),IF(LEFT($B132,1)*1&gt;3,SUMIFS(Kollektenübersicht!J:J,Kollektenübersicht!$D:$D,Bestandsübersicht!$B132),IF(LEFT($B132,1)*1=1,SUMIFS(Kollektenübersicht!J:J,Kollektenübersicht!$E:$E,Bestandsübersicht!$D132),IF(OR(LEFT($B132,1)*1=2,LEFT($B132,1)*1=3),SUMIFS(Kollektenübersicht!J:J,Kollektenübersicht!$G:$G,$L132),"")))))</f>
        <v/>
      </c>
      <c r="H132" t="str">
        <f t="shared" si="5"/>
        <v/>
      </c>
    </row>
    <row r="133" spans="2:8" x14ac:dyDescent="0.3">
      <c r="B133" s="82" t="str">
        <f>IFERROR(SMALL(Nebenrechnung!C:C,Bestandsübersicht!A133),"")</f>
        <v/>
      </c>
      <c r="C133" t="str">
        <f>IF(B133="","",VLOOKUP(B133,'Eingabe Zweckbestimmungen'!#REF!,3,FALSE))</f>
        <v/>
      </c>
      <c r="D133" s="81" t="str">
        <f>IF(B133="","",IF(LEFT(B133,1)*1&gt;3,"Keine Zweckbindung",IF(B133="","",VLOOKUP(B133,'Eingabe Zweckbestimmungen'!#REF!,2,FALSE))))</f>
        <v/>
      </c>
      <c r="E133" s="143"/>
      <c r="F133" s="34" t="str">
        <f>IF($B133="","",IF(C133="Kollektenbons",SUM(Kollektenbons!C$10:C$109),IF(LEFT($B133,1)*1&gt;3,SUMIFS(Kollektenübersicht!H:H,Kollektenübersicht!$D:$D,Bestandsübersicht!$B133),IF(LEFT($B133,1)*1=1,SUMIFS(Kollektenübersicht!H:H,Kollektenübersicht!$E:$E,Bestandsübersicht!$D133),IF(LEFT($B133,1)*1=2,SUMIFS(Kollektenübersicht!H:H,Kollektenübersicht!$G:$G,$L133),IF(LEFT(B133,1)*1=3,SUMIFS(Kollektenübersicht!H:H,Kollektenübersicht!G:G,L133),""))))))</f>
        <v/>
      </c>
      <c r="G133" s="34" t="str">
        <f>IF($B133="","",IF(C133="Kollektenbons",SUM(Kollektenbons!F$10:F$109),IF(LEFT($B133,1)*1&gt;3,SUMIFS(Kollektenübersicht!J:J,Kollektenübersicht!$D:$D,Bestandsübersicht!$B133),IF(LEFT($B133,1)*1=1,SUMIFS(Kollektenübersicht!J:J,Kollektenübersicht!$E:$E,Bestandsübersicht!$D133),IF(OR(LEFT($B133,1)*1=2,LEFT($B133,1)*1=3),SUMIFS(Kollektenübersicht!J:J,Kollektenübersicht!$G:$G,$L133),"")))))</f>
        <v/>
      </c>
      <c r="H133" t="str">
        <f t="shared" si="5"/>
        <v/>
      </c>
    </row>
    <row r="134" spans="2:8" x14ac:dyDescent="0.3">
      <c r="B134" s="82" t="str">
        <f>IFERROR(SMALL(Nebenrechnung!C:C,Bestandsübersicht!A134),"")</f>
        <v/>
      </c>
      <c r="C134" t="str">
        <f>IF(B134="","",VLOOKUP(B134,'Eingabe Zweckbestimmungen'!#REF!,3,FALSE))</f>
        <v/>
      </c>
      <c r="D134" s="81" t="str">
        <f>IF(B134="","",IF(LEFT(B134,1)*1&gt;3,"Keine Zweckbindung",IF(B134="","",VLOOKUP(B134,'Eingabe Zweckbestimmungen'!#REF!,2,FALSE))))</f>
        <v/>
      </c>
      <c r="E134" s="143"/>
      <c r="F134" s="34" t="str">
        <f>IF($B134="","",IF(C134="Kollektenbons",SUM(Kollektenbons!C$10:C$109),IF(LEFT($B134,1)*1&gt;3,SUMIFS(Kollektenübersicht!H:H,Kollektenübersicht!$D:$D,Bestandsübersicht!$B134),IF(LEFT($B134,1)*1=1,SUMIFS(Kollektenübersicht!H:H,Kollektenübersicht!$E:$E,Bestandsübersicht!$D134),IF(LEFT($B134,1)*1=2,SUMIFS(Kollektenübersicht!H:H,Kollektenübersicht!$G:$G,$L134),IF(LEFT(B134,1)*1=3,SUMIFS(Kollektenübersicht!H:H,Kollektenübersicht!G:G,L134),""))))))</f>
        <v/>
      </c>
      <c r="G134" s="34" t="str">
        <f>IF($B134="","",IF(C134="Kollektenbons",SUM(Kollektenbons!F$10:F$109),IF(LEFT($B134,1)*1&gt;3,SUMIFS(Kollektenübersicht!J:J,Kollektenübersicht!$D:$D,Bestandsübersicht!$B134),IF(LEFT($B134,1)*1=1,SUMIFS(Kollektenübersicht!J:J,Kollektenübersicht!$E:$E,Bestandsübersicht!$D134),IF(OR(LEFT($B134,1)*1=2,LEFT($B134,1)*1=3),SUMIFS(Kollektenübersicht!J:J,Kollektenübersicht!$G:$G,$L134),"")))))</f>
        <v/>
      </c>
      <c r="H134" t="str">
        <f t="shared" si="5"/>
        <v/>
      </c>
    </row>
    <row r="135" spans="2:8" x14ac:dyDescent="0.3">
      <c r="B135" s="82" t="str">
        <f>IFERROR(SMALL(Nebenrechnung!C:C,Bestandsübersicht!A135),"")</f>
        <v/>
      </c>
      <c r="C135" t="str">
        <f>IF(B135="","",VLOOKUP(B135,'Eingabe Zweckbestimmungen'!#REF!,3,FALSE))</f>
        <v/>
      </c>
      <c r="D135" s="81" t="str">
        <f>IF(B135="","",IF(LEFT(B135,1)*1&gt;3,"Keine Zweckbindung",IF(B135="","",VLOOKUP(B135,'Eingabe Zweckbestimmungen'!#REF!,2,FALSE))))</f>
        <v/>
      </c>
      <c r="E135" s="143"/>
      <c r="F135" s="34" t="str">
        <f>IF($B135="","",IF(C135="Kollektenbons",SUM(Kollektenbons!C$10:C$109),IF(LEFT($B135,1)*1&gt;3,SUMIFS(Kollektenübersicht!H:H,Kollektenübersicht!$D:$D,Bestandsübersicht!$B135),IF(LEFT($B135,1)*1=1,SUMIFS(Kollektenübersicht!H:H,Kollektenübersicht!$E:$E,Bestandsübersicht!$D135),IF(LEFT($B135,1)*1=2,SUMIFS(Kollektenübersicht!H:H,Kollektenübersicht!$G:$G,$L135),IF(LEFT(B135,1)*1=3,SUMIFS(Kollektenübersicht!H:H,Kollektenübersicht!G:G,L135),""))))))</f>
        <v/>
      </c>
      <c r="G135" s="34" t="str">
        <f>IF($B135="","",IF(C135="Kollektenbons",SUM(Kollektenbons!F$10:F$109),IF(LEFT($B135,1)*1&gt;3,SUMIFS(Kollektenübersicht!J:J,Kollektenübersicht!$D:$D,Bestandsübersicht!$B135),IF(LEFT($B135,1)*1=1,SUMIFS(Kollektenübersicht!J:J,Kollektenübersicht!$E:$E,Bestandsübersicht!$D135),IF(OR(LEFT($B135,1)*1=2,LEFT($B135,1)*1=3),SUMIFS(Kollektenübersicht!J:J,Kollektenübersicht!$G:$G,$L135),"")))))</f>
        <v/>
      </c>
      <c r="H135" t="str">
        <f t="shared" si="5"/>
        <v/>
      </c>
    </row>
    <row r="136" spans="2:8" x14ac:dyDescent="0.3">
      <c r="B136" s="82" t="str">
        <f>IFERROR(SMALL(Nebenrechnung!C:C,Bestandsübersicht!A136),"")</f>
        <v/>
      </c>
      <c r="C136" t="str">
        <f>IF(B136="","",VLOOKUP(B136,'Eingabe Zweckbestimmungen'!#REF!,3,FALSE))</f>
        <v/>
      </c>
      <c r="D136" s="81" t="str">
        <f>IF(B136="","",IF(LEFT(B136,1)*1&gt;3,"Keine Zweckbindung",IF(B136="","",VLOOKUP(B136,'Eingabe Zweckbestimmungen'!#REF!,2,FALSE))))</f>
        <v/>
      </c>
      <c r="E136" s="143"/>
      <c r="F136" s="34" t="str">
        <f>IF($B136="","",IF(C136="Kollektenbons",SUM(Kollektenbons!C$10:C$109),IF(LEFT($B136,1)*1&gt;3,SUMIFS(Kollektenübersicht!H:H,Kollektenübersicht!$D:$D,Bestandsübersicht!$B136),IF(LEFT($B136,1)*1=1,SUMIFS(Kollektenübersicht!H:H,Kollektenübersicht!$E:$E,Bestandsübersicht!$D136),IF(LEFT($B136,1)*1=2,SUMIFS(Kollektenübersicht!H:H,Kollektenübersicht!$G:$G,$L136),IF(LEFT(B136,1)*1=3,SUMIFS(Kollektenübersicht!H:H,Kollektenübersicht!G:G,L136),""))))))</f>
        <v/>
      </c>
      <c r="G136" s="34" t="str">
        <f>IF($B136="","",IF(C136="Kollektenbons",SUM(Kollektenbons!F$10:F$109),IF(LEFT($B136,1)*1&gt;3,SUMIFS(Kollektenübersicht!J:J,Kollektenübersicht!$D:$D,Bestandsübersicht!$B136),IF(LEFT($B136,1)*1=1,SUMIFS(Kollektenübersicht!J:J,Kollektenübersicht!$E:$E,Bestandsübersicht!$D136),IF(OR(LEFT($B136,1)*1=2,LEFT($B136,1)*1=3),SUMIFS(Kollektenübersicht!J:J,Kollektenübersicht!$G:$G,$L136),"")))))</f>
        <v/>
      </c>
      <c r="H136" t="str">
        <f t="shared" si="5"/>
        <v/>
      </c>
    </row>
    <row r="137" spans="2:8" x14ac:dyDescent="0.3">
      <c r="B137" s="82" t="str">
        <f>IFERROR(SMALL(Nebenrechnung!C:C,Bestandsübersicht!A137),"")</f>
        <v/>
      </c>
      <c r="C137" t="str">
        <f>IF(B137="","",VLOOKUP(B137,'Eingabe Zweckbestimmungen'!#REF!,3,FALSE))</f>
        <v/>
      </c>
      <c r="D137" s="81" t="str">
        <f>IF(B137="","",IF(LEFT(B137,1)*1&gt;3,"Keine Zweckbindung",IF(B137="","",VLOOKUP(B137,'Eingabe Zweckbestimmungen'!#REF!,2,FALSE))))</f>
        <v/>
      </c>
      <c r="E137" s="143"/>
      <c r="F137" s="34" t="str">
        <f>IF($B137="","",IF(C137="Kollektenbons",SUM(Kollektenbons!C$10:C$109),IF(LEFT($B137,1)*1&gt;3,SUMIFS(Kollektenübersicht!H:H,Kollektenübersicht!$D:$D,Bestandsübersicht!$B137),IF(LEFT($B137,1)*1=1,SUMIFS(Kollektenübersicht!H:H,Kollektenübersicht!$E:$E,Bestandsübersicht!$D137),IF(LEFT($B137,1)*1=2,SUMIFS(Kollektenübersicht!H:H,Kollektenübersicht!$G:$G,$L137),IF(LEFT(B137,1)*1=3,SUMIFS(Kollektenübersicht!H:H,Kollektenübersicht!G:G,L137),""))))))</f>
        <v/>
      </c>
      <c r="G137" s="34" t="str">
        <f>IF($B137="","",IF(C137="Kollektenbons",SUM(Kollektenbons!F$10:F$109),IF(LEFT($B137,1)*1&gt;3,SUMIFS(Kollektenübersicht!J:J,Kollektenübersicht!$D:$D,Bestandsübersicht!$B137),IF(LEFT($B137,1)*1=1,SUMIFS(Kollektenübersicht!J:J,Kollektenübersicht!$E:$E,Bestandsübersicht!$D137),IF(OR(LEFT($B137,1)*1=2,LEFT($B137,1)*1=3),SUMIFS(Kollektenübersicht!J:J,Kollektenübersicht!$G:$G,$L137),"")))))</f>
        <v/>
      </c>
      <c r="H137" t="str">
        <f t="shared" si="5"/>
        <v/>
      </c>
    </row>
    <row r="138" spans="2:8" x14ac:dyDescent="0.3">
      <c r="B138" s="82" t="str">
        <f>IFERROR(SMALL(Nebenrechnung!C:C,Bestandsübersicht!A138),"")</f>
        <v/>
      </c>
      <c r="C138" t="str">
        <f>IF(B138="","",VLOOKUP(B138,'Eingabe Zweckbestimmungen'!#REF!,3,FALSE))</f>
        <v/>
      </c>
      <c r="D138" s="81" t="str">
        <f>IF(B138="","",IF(LEFT(B138,1)*1&gt;3,"Keine Zweckbindung",IF(B138="","",VLOOKUP(B138,'Eingabe Zweckbestimmungen'!#REF!,2,FALSE))))</f>
        <v/>
      </c>
      <c r="E138" s="143"/>
      <c r="F138" s="34" t="str">
        <f>IF($B138="","",IF(C138="Kollektenbons",SUM(Kollektenbons!C$10:C$109),IF(LEFT($B138,1)*1&gt;3,SUMIFS(Kollektenübersicht!H:H,Kollektenübersicht!$D:$D,Bestandsübersicht!$B138),IF(LEFT($B138,1)*1=1,SUMIFS(Kollektenübersicht!H:H,Kollektenübersicht!$E:$E,Bestandsübersicht!$D138),IF(LEFT($B138,1)*1=2,SUMIFS(Kollektenübersicht!H:H,Kollektenübersicht!$G:$G,$L138),IF(LEFT(B138,1)*1=3,SUMIFS(Kollektenübersicht!H:H,Kollektenübersicht!G:G,L138),""))))))</f>
        <v/>
      </c>
      <c r="G138" s="34" t="str">
        <f>IF($B138="","",IF(C138="Kollektenbons",SUM(Kollektenbons!F$10:F$109),IF(LEFT($B138,1)*1&gt;3,SUMIFS(Kollektenübersicht!J:J,Kollektenübersicht!$D:$D,Bestandsübersicht!$B138),IF(LEFT($B138,1)*1=1,SUMIFS(Kollektenübersicht!J:J,Kollektenübersicht!$E:$E,Bestandsübersicht!$D138),IF(OR(LEFT($B138,1)*1=2,LEFT($B138,1)*1=3),SUMIFS(Kollektenübersicht!J:J,Kollektenübersicht!$G:$G,$L138),"")))))</f>
        <v/>
      </c>
      <c r="H138" t="str">
        <f t="shared" si="5"/>
        <v/>
      </c>
    </row>
    <row r="139" spans="2:8" x14ac:dyDescent="0.3">
      <c r="B139" s="82" t="str">
        <f>IFERROR(SMALL(Nebenrechnung!C:C,Bestandsübersicht!A139),"")</f>
        <v/>
      </c>
      <c r="C139" t="str">
        <f>IF(B139="","",VLOOKUP(B139,'Eingabe Zweckbestimmungen'!#REF!,3,FALSE))</f>
        <v/>
      </c>
      <c r="D139" s="81" t="str">
        <f>IF(B139="","",IF(LEFT(B139,1)*1&gt;3,"Keine Zweckbindung",IF(B139="","",VLOOKUP(B139,'Eingabe Zweckbestimmungen'!#REF!,2,FALSE))))</f>
        <v/>
      </c>
      <c r="E139" s="143"/>
      <c r="F139" s="34" t="str">
        <f>IF($B139="","",IF(C139="Kollektenbons",SUM(Kollektenbons!C$10:C$109),IF(LEFT($B139,1)*1&gt;3,SUMIFS(Kollektenübersicht!H:H,Kollektenübersicht!$D:$D,Bestandsübersicht!$B139),IF(LEFT($B139,1)*1=1,SUMIFS(Kollektenübersicht!H:H,Kollektenübersicht!$E:$E,Bestandsübersicht!$D139),IF(LEFT($B139,1)*1=2,SUMIFS(Kollektenübersicht!H:H,Kollektenübersicht!$G:$G,$L139),IF(LEFT(B139,1)*1=3,SUMIFS(Kollektenübersicht!H:H,Kollektenübersicht!G:G,L139),""))))))</f>
        <v/>
      </c>
      <c r="G139" s="34" t="str">
        <f>IF($B139="","",IF(C139="Kollektenbons",SUM(Kollektenbons!F$10:F$109),IF(LEFT($B139,1)*1&gt;3,SUMIFS(Kollektenübersicht!J:J,Kollektenübersicht!$D:$D,Bestandsübersicht!$B139),IF(LEFT($B139,1)*1=1,SUMIFS(Kollektenübersicht!J:J,Kollektenübersicht!$E:$E,Bestandsübersicht!$D139),IF(OR(LEFT($B139,1)*1=2,LEFT($B139,1)*1=3),SUMIFS(Kollektenübersicht!J:J,Kollektenübersicht!$G:$G,$L139),"")))))</f>
        <v/>
      </c>
      <c r="H139" t="str">
        <f t="shared" si="5"/>
        <v/>
      </c>
    </row>
    <row r="140" spans="2:8" x14ac:dyDescent="0.3">
      <c r="B140" s="82" t="str">
        <f>IFERROR(SMALL(Nebenrechnung!C:C,Bestandsübersicht!A140),"")</f>
        <v/>
      </c>
      <c r="C140" t="str">
        <f>IF(B140="","",VLOOKUP(B140,'Eingabe Zweckbestimmungen'!#REF!,3,FALSE))</f>
        <v/>
      </c>
      <c r="D140" s="81" t="str">
        <f>IF(B140="","",IF(LEFT(B140,1)*1&gt;3,"Keine Zweckbindung",IF(B140="","",VLOOKUP(B140,'Eingabe Zweckbestimmungen'!#REF!,2,FALSE))))</f>
        <v/>
      </c>
      <c r="E140" s="143"/>
      <c r="F140" s="34" t="str">
        <f>IF($B140="","",IF(C140="Kollektenbons",SUM(Kollektenbons!C$10:C$109),IF(LEFT($B140,1)*1&gt;3,SUMIFS(Kollektenübersicht!H:H,Kollektenübersicht!$D:$D,Bestandsübersicht!$B140),IF(LEFT($B140,1)*1=1,SUMIFS(Kollektenübersicht!H:H,Kollektenübersicht!$E:$E,Bestandsübersicht!$D140),IF(LEFT($B140,1)*1=2,SUMIFS(Kollektenübersicht!H:H,Kollektenübersicht!$G:$G,$L140),IF(LEFT(B140,1)*1=3,SUMIFS(Kollektenübersicht!H:H,Kollektenübersicht!G:G,L140),""))))))</f>
        <v/>
      </c>
      <c r="G140" s="34" t="str">
        <f>IF($B140="","",IF(C140="Kollektenbons",SUM(Kollektenbons!F$10:F$109),IF(LEFT($B140,1)*1&gt;3,SUMIFS(Kollektenübersicht!J:J,Kollektenübersicht!$D:$D,Bestandsübersicht!$B140),IF(LEFT($B140,1)*1=1,SUMIFS(Kollektenübersicht!J:J,Kollektenübersicht!$E:$E,Bestandsübersicht!$D140),IF(OR(LEFT($B140,1)*1=2,LEFT($B140,1)*1=3),SUMIFS(Kollektenübersicht!J:J,Kollektenübersicht!$G:$G,$L140),"")))))</f>
        <v/>
      </c>
      <c r="H140" t="str">
        <f t="shared" ref="H140:H171" si="6">IF(B140="","",E140+F140+G140)</f>
        <v/>
      </c>
    </row>
    <row r="141" spans="2:8" x14ac:dyDescent="0.3">
      <c r="B141" s="82" t="str">
        <f>IFERROR(SMALL(Nebenrechnung!C:C,Bestandsübersicht!A141),"")</f>
        <v/>
      </c>
      <c r="C141" t="str">
        <f>IF(B141="","",VLOOKUP(B141,'Eingabe Zweckbestimmungen'!#REF!,3,FALSE))</f>
        <v/>
      </c>
      <c r="D141" s="81" t="str">
        <f>IF(B141="","",IF(LEFT(B141,1)*1&gt;3,"Keine Zweckbindung",IF(B141="","",VLOOKUP(B141,'Eingabe Zweckbestimmungen'!#REF!,2,FALSE))))</f>
        <v/>
      </c>
      <c r="E141" s="143"/>
      <c r="F141" s="34" t="str">
        <f>IF($B141="","",IF(C141="Kollektenbons",SUM(Kollektenbons!C$10:C$109),IF(LEFT($B141,1)*1&gt;3,SUMIFS(Kollektenübersicht!H:H,Kollektenübersicht!$D:$D,Bestandsübersicht!$B141),IF(LEFT($B141,1)*1=1,SUMIFS(Kollektenübersicht!H:H,Kollektenübersicht!$E:$E,Bestandsübersicht!$D141),IF(LEFT($B141,1)*1=2,SUMIFS(Kollektenübersicht!H:H,Kollektenübersicht!$G:$G,$L141),IF(LEFT(B141,1)*1=3,SUMIFS(Kollektenübersicht!H:H,Kollektenübersicht!G:G,L141),""))))))</f>
        <v/>
      </c>
      <c r="G141" s="34" t="str">
        <f>IF($B141="","",IF(C141="Kollektenbons",SUM(Kollektenbons!F$10:F$109),IF(LEFT($B141,1)*1&gt;3,SUMIFS(Kollektenübersicht!J:J,Kollektenübersicht!$D:$D,Bestandsübersicht!$B141),IF(LEFT($B141,1)*1=1,SUMIFS(Kollektenübersicht!J:J,Kollektenübersicht!$E:$E,Bestandsübersicht!$D141),IF(OR(LEFT($B141,1)*1=2,LEFT($B141,1)*1=3),SUMIFS(Kollektenübersicht!J:J,Kollektenübersicht!$G:$G,$L141),"")))))</f>
        <v/>
      </c>
      <c r="H141" t="str">
        <f t="shared" si="6"/>
        <v/>
      </c>
    </row>
    <row r="142" spans="2:8" x14ac:dyDescent="0.3">
      <c r="B142" s="82" t="str">
        <f>IFERROR(SMALL(Nebenrechnung!C:C,Bestandsübersicht!A142),"")</f>
        <v/>
      </c>
      <c r="C142" t="str">
        <f>IF(B142="","",VLOOKUP(B142,'Eingabe Zweckbestimmungen'!#REF!,3,FALSE))</f>
        <v/>
      </c>
      <c r="D142" s="81" t="str">
        <f>IF(B142="","",IF(LEFT(B142,1)*1&gt;3,"Keine Zweckbindung",IF(B142="","",VLOOKUP(B142,'Eingabe Zweckbestimmungen'!#REF!,2,FALSE))))</f>
        <v/>
      </c>
      <c r="E142" s="143"/>
      <c r="F142" s="34" t="str">
        <f>IF($B142="","",IF(C142="Kollektenbons",SUM(Kollektenbons!C$10:C$109),IF(LEFT($B142,1)*1&gt;3,SUMIFS(Kollektenübersicht!H:H,Kollektenübersicht!$D:$D,Bestandsübersicht!$B142),IF(LEFT($B142,1)*1=1,SUMIFS(Kollektenübersicht!H:H,Kollektenübersicht!$E:$E,Bestandsübersicht!$D142),IF(LEFT($B142,1)*1=2,SUMIFS(Kollektenübersicht!H:H,Kollektenübersicht!$G:$G,$L142),IF(LEFT(B142,1)*1=3,SUMIFS(Kollektenübersicht!H:H,Kollektenübersicht!G:G,L142),""))))))</f>
        <v/>
      </c>
      <c r="G142" s="34" t="str">
        <f>IF($B142="","",IF(C142="Kollektenbons",SUM(Kollektenbons!F$10:F$109),IF(LEFT($B142,1)*1&gt;3,SUMIFS(Kollektenübersicht!J:J,Kollektenübersicht!$D:$D,Bestandsübersicht!$B142),IF(LEFT($B142,1)*1=1,SUMIFS(Kollektenübersicht!J:J,Kollektenübersicht!$E:$E,Bestandsübersicht!$D142),IF(OR(LEFT($B142,1)*1=2,LEFT($B142,1)*1=3),SUMIFS(Kollektenübersicht!J:J,Kollektenübersicht!$G:$G,$L142),"")))))</f>
        <v/>
      </c>
      <c r="H142" t="str">
        <f t="shared" si="6"/>
        <v/>
      </c>
    </row>
    <row r="143" spans="2:8" x14ac:dyDescent="0.3">
      <c r="B143" s="82" t="str">
        <f>IFERROR(SMALL(Nebenrechnung!C:C,Bestandsübersicht!A143),"")</f>
        <v/>
      </c>
      <c r="C143" t="str">
        <f>IF(B143="","",VLOOKUP(B143,'Eingabe Zweckbestimmungen'!#REF!,3,FALSE))</f>
        <v/>
      </c>
      <c r="D143" s="81" t="str">
        <f>IF(B143="","",IF(LEFT(B143,1)*1&gt;3,"Keine Zweckbindung",IF(B143="","",VLOOKUP(B143,'Eingabe Zweckbestimmungen'!#REF!,2,FALSE))))</f>
        <v/>
      </c>
      <c r="E143" s="143"/>
      <c r="F143" s="34" t="str">
        <f>IF($B143="","",IF(C143="Kollektenbons",SUM(Kollektenbons!C$10:C$109),IF(LEFT($B143,1)*1&gt;3,SUMIFS(Kollektenübersicht!H:H,Kollektenübersicht!$D:$D,Bestandsübersicht!$B143),IF(LEFT($B143,1)*1=1,SUMIFS(Kollektenübersicht!H:H,Kollektenübersicht!$E:$E,Bestandsübersicht!$D143),IF(LEFT($B143,1)*1=2,SUMIFS(Kollektenübersicht!H:H,Kollektenübersicht!$G:$G,$L143),IF(LEFT(B143,1)*1=3,SUMIFS(Kollektenübersicht!H:H,Kollektenübersicht!G:G,L143),""))))))</f>
        <v/>
      </c>
      <c r="G143" s="34" t="str">
        <f>IF($B143="","",IF(C143="Kollektenbons",SUM(Kollektenbons!F$10:F$109),IF(LEFT($B143,1)*1&gt;3,SUMIFS(Kollektenübersicht!J:J,Kollektenübersicht!$D:$D,Bestandsübersicht!$B143),IF(LEFT($B143,1)*1=1,SUMIFS(Kollektenübersicht!J:J,Kollektenübersicht!$E:$E,Bestandsübersicht!$D143),IF(OR(LEFT($B143,1)*1=2,LEFT($B143,1)*1=3),SUMIFS(Kollektenübersicht!J:J,Kollektenübersicht!$G:$G,$L143),"")))))</f>
        <v/>
      </c>
      <c r="H143" t="str">
        <f t="shared" si="6"/>
        <v/>
      </c>
    </row>
    <row r="144" spans="2:8" x14ac:dyDescent="0.3">
      <c r="B144" s="82" t="str">
        <f>IFERROR(SMALL(Nebenrechnung!C:C,Bestandsübersicht!A144),"")</f>
        <v/>
      </c>
      <c r="C144" t="str">
        <f>IF(B144="","",VLOOKUP(B144,'Eingabe Zweckbestimmungen'!#REF!,3,FALSE))</f>
        <v/>
      </c>
      <c r="D144" s="81" t="str">
        <f>IF(B144="","",IF(LEFT(B144,1)*1&gt;3,"Keine Zweckbindung",IF(B144="","",VLOOKUP(B144,'Eingabe Zweckbestimmungen'!#REF!,2,FALSE))))</f>
        <v/>
      </c>
      <c r="E144" s="143"/>
      <c r="F144" s="34" t="str">
        <f>IF($B144="","",IF(C144="Kollektenbons",SUM(Kollektenbons!C$10:C$109),IF(LEFT($B144,1)*1&gt;3,SUMIFS(Kollektenübersicht!H:H,Kollektenübersicht!$D:$D,Bestandsübersicht!$B144),IF(LEFT($B144,1)*1=1,SUMIFS(Kollektenübersicht!H:H,Kollektenübersicht!$E:$E,Bestandsübersicht!$D144),IF(LEFT($B144,1)*1=2,SUMIFS(Kollektenübersicht!H:H,Kollektenübersicht!$G:$G,$L144),IF(LEFT(B144,1)*1=3,SUMIFS(Kollektenübersicht!H:H,Kollektenübersicht!G:G,L144),""))))))</f>
        <v/>
      </c>
      <c r="G144" s="34" t="str">
        <f>IF($B144="","",IF(C144="Kollektenbons",SUM(Kollektenbons!F$10:F$109),IF(LEFT($B144,1)*1&gt;3,SUMIFS(Kollektenübersicht!J:J,Kollektenübersicht!$D:$D,Bestandsübersicht!$B144),IF(LEFT($B144,1)*1=1,SUMIFS(Kollektenübersicht!J:J,Kollektenübersicht!$E:$E,Bestandsübersicht!$D144),IF(OR(LEFT($B144,1)*1=2,LEFT($B144,1)*1=3),SUMIFS(Kollektenübersicht!J:J,Kollektenübersicht!$G:$G,$L144),"")))))</f>
        <v/>
      </c>
      <c r="H144" t="str">
        <f t="shared" si="6"/>
        <v/>
      </c>
    </row>
    <row r="145" spans="2:8" x14ac:dyDescent="0.3">
      <c r="B145" s="82" t="str">
        <f>IFERROR(SMALL(Nebenrechnung!C:C,Bestandsübersicht!A145),"")</f>
        <v/>
      </c>
      <c r="C145" t="str">
        <f>IF(B145="","",VLOOKUP(B145,'Eingabe Zweckbestimmungen'!#REF!,3,FALSE))</f>
        <v/>
      </c>
      <c r="D145" s="81" t="str">
        <f>IF(B145="","",IF(LEFT(B145,1)*1&gt;3,"Keine Zweckbindung",IF(B145="","",VLOOKUP(B145,'Eingabe Zweckbestimmungen'!#REF!,2,FALSE))))</f>
        <v/>
      </c>
      <c r="E145" s="143"/>
      <c r="F145" s="34" t="str">
        <f>IF($B145="","",IF(C145="Kollektenbons",SUM(Kollektenbons!C$10:C$109),IF(LEFT($B145,1)*1&gt;3,SUMIFS(Kollektenübersicht!H:H,Kollektenübersicht!$D:$D,Bestandsübersicht!$B145),IF(LEFT($B145,1)*1=1,SUMIFS(Kollektenübersicht!H:H,Kollektenübersicht!$E:$E,Bestandsübersicht!$D145),IF(LEFT($B145,1)*1=2,SUMIFS(Kollektenübersicht!H:H,Kollektenübersicht!$G:$G,$L145),IF(LEFT(B145,1)*1=3,SUMIFS(Kollektenübersicht!H:H,Kollektenübersicht!G:G,L145),""))))))</f>
        <v/>
      </c>
      <c r="G145" s="34" t="str">
        <f>IF($B145="","",IF(C145="Kollektenbons",SUM(Kollektenbons!F$10:F$109),IF(LEFT($B145,1)*1&gt;3,SUMIFS(Kollektenübersicht!J:J,Kollektenübersicht!$D:$D,Bestandsübersicht!$B145),IF(LEFT($B145,1)*1=1,SUMIFS(Kollektenübersicht!J:J,Kollektenübersicht!$E:$E,Bestandsübersicht!$D145),IF(OR(LEFT($B145,1)*1=2,LEFT($B145,1)*1=3),SUMIFS(Kollektenübersicht!J:J,Kollektenübersicht!$G:$G,$L145),"")))))</f>
        <v/>
      </c>
      <c r="H145" t="str">
        <f t="shared" si="6"/>
        <v/>
      </c>
    </row>
    <row r="146" spans="2:8" x14ac:dyDescent="0.3">
      <c r="B146" s="82" t="str">
        <f>IFERROR(SMALL(Nebenrechnung!C:C,Bestandsübersicht!A146),"")</f>
        <v/>
      </c>
      <c r="C146" t="str">
        <f>IF(B146="","",VLOOKUP(B146,'Eingabe Zweckbestimmungen'!#REF!,3,FALSE))</f>
        <v/>
      </c>
      <c r="D146" s="81" t="str">
        <f>IF(B146="","",IF(LEFT(B146,1)*1&gt;3,"Keine Zweckbindung",IF(B146="","",VLOOKUP(B146,'Eingabe Zweckbestimmungen'!#REF!,2,FALSE))))</f>
        <v/>
      </c>
      <c r="E146" s="143"/>
      <c r="F146" s="34" t="str">
        <f>IF($B146="","",IF(C146="Kollektenbons",SUM(Kollektenbons!C$10:C$109),IF(LEFT($B146,1)*1&gt;3,SUMIFS(Kollektenübersicht!H:H,Kollektenübersicht!$D:$D,Bestandsübersicht!$B146),IF(LEFT($B146,1)*1=1,SUMIFS(Kollektenübersicht!H:H,Kollektenübersicht!$E:$E,Bestandsübersicht!$D146),IF(LEFT($B146,1)*1=2,SUMIFS(Kollektenübersicht!H:H,Kollektenübersicht!$G:$G,$L146),IF(LEFT(B146,1)*1=3,SUMIFS(Kollektenübersicht!H:H,Kollektenübersicht!G:G,L146),""))))))</f>
        <v/>
      </c>
      <c r="G146" s="34" t="str">
        <f>IF($B146="","",IF(C146="Kollektenbons",SUM(Kollektenbons!F$10:F$109),IF(LEFT($B146,1)*1&gt;3,SUMIFS(Kollektenübersicht!J:J,Kollektenübersicht!$D:$D,Bestandsübersicht!$B146),IF(LEFT($B146,1)*1=1,SUMIFS(Kollektenübersicht!J:J,Kollektenübersicht!$E:$E,Bestandsübersicht!$D146),IF(OR(LEFT($B146,1)*1=2,LEFT($B146,1)*1=3),SUMIFS(Kollektenübersicht!J:J,Kollektenübersicht!$G:$G,$L146),"")))))</f>
        <v/>
      </c>
      <c r="H146" t="str">
        <f t="shared" si="6"/>
        <v/>
      </c>
    </row>
    <row r="147" spans="2:8" x14ac:dyDescent="0.3">
      <c r="B147" s="82" t="str">
        <f>IFERROR(SMALL(Nebenrechnung!C:C,Bestandsübersicht!A147),"")</f>
        <v/>
      </c>
      <c r="C147" t="str">
        <f>IF(B147="","",VLOOKUP(B147,'Eingabe Zweckbestimmungen'!#REF!,3,FALSE))</f>
        <v/>
      </c>
      <c r="D147" s="81" t="str">
        <f>IF(B147="","",IF(LEFT(B147,1)*1&gt;3,"Keine Zweckbindung",IF(B147="","",VLOOKUP(B147,'Eingabe Zweckbestimmungen'!#REF!,2,FALSE))))</f>
        <v/>
      </c>
      <c r="E147" s="143"/>
      <c r="F147" s="34" t="str">
        <f>IF($B147="","",IF(C147="Kollektenbons",SUM(Kollektenbons!C$10:C$109),IF(LEFT($B147,1)*1&gt;3,SUMIFS(Kollektenübersicht!H:H,Kollektenübersicht!$D:$D,Bestandsübersicht!$B147),IF(LEFT($B147,1)*1=1,SUMIFS(Kollektenübersicht!H:H,Kollektenübersicht!$E:$E,Bestandsübersicht!$D147),IF(LEFT($B147,1)*1=2,SUMIFS(Kollektenübersicht!H:H,Kollektenübersicht!$G:$G,$L147),IF(LEFT(B147,1)*1=3,SUMIFS(Kollektenübersicht!H:H,Kollektenübersicht!G:G,L147),""))))))</f>
        <v/>
      </c>
      <c r="G147" s="34" t="str">
        <f>IF($B147="","",IF(C147="Kollektenbons",SUM(Kollektenbons!F$10:F$109),IF(LEFT($B147,1)*1&gt;3,SUMIFS(Kollektenübersicht!J:J,Kollektenübersicht!$D:$D,Bestandsübersicht!$B147),IF(LEFT($B147,1)*1=1,SUMIFS(Kollektenübersicht!J:J,Kollektenübersicht!$E:$E,Bestandsübersicht!$D147),IF(OR(LEFT($B147,1)*1=2,LEFT($B147,1)*1=3),SUMIFS(Kollektenübersicht!J:J,Kollektenübersicht!$G:$G,$L147),"")))))</f>
        <v/>
      </c>
      <c r="H147" t="str">
        <f t="shared" si="6"/>
        <v/>
      </c>
    </row>
    <row r="148" spans="2:8" x14ac:dyDescent="0.3">
      <c r="B148" s="82" t="str">
        <f>IFERROR(SMALL(Nebenrechnung!C:C,Bestandsübersicht!A148),"")</f>
        <v/>
      </c>
      <c r="C148" t="str">
        <f>IF(B148="","",VLOOKUP(B148,'Eingabe Zweckbestimmungen'!#REF!,3,FALSE))</f>
        <v/>
      </c>
      <c r="D148" s="81" t="str">
        <f>IF(B148="","",IF(LEFT(B148,1)*1&gt;3,"Keine Zweckbindung",IF(B148="","",VLOOKUP(B148,'Eingabe Zweckbestimmungen'!#REF!,2,FALSE))))</f>
        <v/>
      </c>
      <c r="E148" s="143"/>
      <c r="F148" s="34" t="str">
        <f>IF($B148="","",IF(C148="Kollektenbons",SUM(Kollektenbons!C$10:C$109),IF(LEFT($B148,1)*1&gt;3,SUMIFS(Kollektenübersicht!H:H,Kollektenübersicht!$D:$D,Bestandsübersicht!$B148),IF(LEFT($B148,1)*1=1,SUMIFS(Kollektenübersicht!H:H,Kollektenübersicht!$E:$E,Bestandsübersicht!$D148),IF(LEFT($B148,1)*1=2,SUMIFS(Kollektenübersicht!H:H,Kollektenübersicht!$G:$G,$L148),IF(LEFT(B148,1)*1=3,SUMIFS(Kollektenübersicht!H:H,Kollektenübersicht!G:G,L148),""))))))</f>
        <v/>
      </c>
      <c r="G148" s="34" t="str">
        <f>IF($B148="","",IF(C148="Kollektenbons",SUM(Kollektenbons!F$10:F$109),IF(LEFT($B148,1)*1&gt;3,SUMIFS(Kollektenübersicht!J:J,Kollektenübersicht!$D:$D,Bestandsübersicht!$B148),IF(LEFT($B148,1)*1=1,SUMIFS(Kollektenübersicht!J:J,Kollektenübersicht!$E:$E,Bestandsübersicht!$D148),IF(OR(LEFT($B148,1)*1=2,LEFT($B148,1)*1=3),SUMIFS(Kollektenübersicht!J:J,Kollektenübersicht!$G:$G,$L148),"")))))</f>
        <v/>
      </c>
      <c r="H148" t="str">
        <f t="shared" si="6"/>
        <v/>
      </c>
    </row>
    <row r="149" spans="2:8" x14ac:dyDescent="0.3">
      <c r="B149" s="82" t="str">
        <f>IFERROR(SMALL(Nebenrechnung!C:C,Bestandsübersicht!A149),"")</f>
        <v/>
      </c>
      <c r="C149" t="str">
        <f>IF(B149="","",VLOOKUP(B149,'Eingabe Zweckbestimmungen'!#REF!,3,FALSE))</f>
        <v/>
      </c>
      <c r="D149" s="81" t="str">
        <f>IF(B149="","",IF(LEFT(B149,1)*1&gt;3,"Keine Zweckbindung",IF(B149="","",VLOOKUP(B149,'Eingabe Zweckbestimmungen'!#REF!,2,FALSE))))</f>
        <v/>
      </c>
      <c r="E149" s="143"/>
      <c r="F149" s="34" t="str">
        <f>IF($B149="","",IF(C149="Kollektenbons",SUM(Kollektenbons!C$10:C$109),IF(LEFT($B149,1)*1&gt;3,SUMIFS(Kollektenübersicht!H:H,Kollektenübersicht!$D:$D,Bestandsübersicht!$B149),IF(LEFT($B149,1)*1=1,SUMIFS(Kollektenübersicht!H:H,Kollektenübersicht!$E:$E,Bestandsübersicht!$D149),IF(LEFT($B149,1)*1=2,SUMIFS(Kollektenübersicht!H:H,Kollektenübersicht!$G:$G,$L149),IF(LEFT(B149,1)*1=3,SUMIFS(Kollektenübersicht!H:H,Kollektenübersicht!G:G,L149),""))))))</f>
        <v/>
      </c>
      <c r="G149" s="34" t="str">
        <f>IF($B149="","",IF(C149="Kollektenbons",SUM(Kollektenbons!F$10:F$109),IF(LEFT($B149,1)*1&gt;3,SUMIFS(Kollektenübersicht!J:J,Kollektenübersicht!$D:$D,Bestandsübersicht!$B149),IF(LEFT($B149,1)*1=1,SUMIFS(Kollektenübersicht!J:J,Kollektenübersicht!$E:$E,Bestandsübersicht!$D149),IF(OR(LEFT($B149,1)*1=2,LEFT($B149,1)*1=3),SUMIFS(Kollektenübersicht!J:J,Kollektenübersicht!$G:$G,$L149),"")))))</f>
        <v/>
      </c>
      <c r="H149" t="str">
        <f t="shared" si="6"/>
        <v/>
      </c>
    </row>
    <row r="150" spans="2:8" x14ac:dyDescent="0.3">
      <c r="B150" s="82" t="str">
        <f>IFERROR(SMALL(Nebenrechnung!C:C,Bestandsübersicht!A150),"")</f>
        <v/>
      </c>
      <c r="C150" t="str">
        <f>IF(B150="","",VLOOKUP(B150,'Eingabe Zweckbestimmungen'!#REF!,3,FALSE))</f>
        <v/>
      </c>
      <c r="D150" s="81" t="str">
        <f>IF(B150="","",IF(LEFT(B150,1)*1&gt;3,"Keine Zweckbindung",IF(B150="","",VLOOKUP(B150,'Eingabe Zweckbestimmungen'!#REF!,2,FALSE))))</f>
        <v/>
      </c>
      <c r="E150" s="143"/>
      <c r="F150" s="34" t="str">
        <f>IF($B150="","",IF(C150="Kollektenbons",SUM(Kollektenbons!C$10:C$109),IF(LEFT($B150,1)*1&gt;3,SUMIFS(Kollektenübersicht!H:H,Kollektenübersicht!$D:$D,Bestandsübersicht!$B150),IF(LEFT($B150,1)*1=1,SUMIFS(Kollektenübersicht!H:H,Kollektenübersicht!$E:$E,Bestandsübersicht!$D150),IF(LEFT($B150,1)*1=2,SUMIFS(Kollektenübersicht!H:H,Kollektenübersicht!$G:$G,$L150),IF(LEFT(B150,1)*1=3,SUMIFS(Kollektenübersicht!H:H,Kollektenübersicht!G:G,L150),""))))))</f>
        <v/>
      </c>
      <c r="G150" s="34" t="str">
        <f>IF($B150="","",IF(C150="Kollektenbons",SUM(Kollektenbons!F$10:F$109),IF(LEFT($B150,1)*1&gt;3,SUMIFS(Kollektenübersicht!J:J,Kollektenübersicht!$D:$D,Bestandsübersicht!$B150),IF(LEFT($B150,1)*1=1,SUMIFS(Kollektenübersicht!J:J,Kollektenübersicht!$E:$E,Bestandsübersicht!$D150),IF(OR(LEFT($B150,1)*1=2,LEFT($B150,1)*1=3),SUMIFS(Kollektenübersicht!J:J,Kollektenübersicht!$G:$G,$L150),"")))))</f>
        <v/>
      </c>
      <c r="H150" t="str">
        <f t="shared" si="6"/>
        <v/>
      </c>
    </row>
    <row r="151" spans="2:8" x14ac:dyDescent="0.3">
      <c r="B151" s="82" t="str">
        <f>IFERROR(SMALL(Nebenrechnung!C:C,Bestandsübersicht!A151),"")</f>
        <v/>
      </c>
      <c r="C151" t="str">
        <f>IF(B151="","",VLOOKUP(B151,'Eingabe Zweckbestimmungen'!#REF!,3,FALSE))</f>
        <v/>
      </c>
      <c r="D151" s="81" t="str">
        <f>IF(B151="","",IF(LEFT(B151,1)*1&gt;3,"Keine Zweckbindung",IF(B151="","",VLOOKUP(B151,'Eingabe Zweckbestimmungen'!#REF!,2,FALSE))))</f>
        <v/>
      </c>
      <c r="E151" s="143"/>
      <c r="F151" s="34" t="str">
        <f>IF($B151="","",IF(C151="Kollektenbons",SUM(Kollektenbons!C$10:C$109),IF(LEFT($B151,1)*1&gt;3,SUMIFS(Kollektenübersicht!H:H,Kollektenübersicht!$D:$D,Bestandsübersicht!$B151),IF(LEFT($B151,1)*1=1,SUMIFS(Kollektenübersicht!H:H,Kollektenübersicht!$E:$E,Bestandsübersicht!$D151),IF(LEFT($B151,1)*1=2,SUMIFS(Kollektenübersicht!H:H,Kollektenübersicht!$G:$G,$L151),IF(LEFT(B151,1)*1=3,SUMIFS(Kollektenübersicht!H:H,Kollektenübersicht!G:G,L151),""))))))</f>
        <v/>
      </c>
      <c r="G151" s="34" t="str">
        <f>IF($B151="","",IF(C151="Kollektenbons",SUM(Kollektenbons!F$10:F$109),IF(LEFT($B151,1)*1&gt;3,SUMIFS(Kollektenübersicht!J:J,Kollektenübersicht!$D:$D,Bestandsübersicht!$B151),IF(LEFT($B151,1)*1=1,SUMIFS(Kollektenübersicht!J:J,Kollektenübersicht!$E:$E,Bestandsübersicht!$D151),IF(OR(LEFT($B151,1)*1=2,LEFT($B151,1)*1=3),SUMIFS(Kollektenübersicht!J:J,Kollektenübersicht!$G:$G,$L151),"")))))</f>
        <v/>
      </c>
      <c r="H151" t="str">
        <f t="shared" si="6"/>
        <v/>
      </c>
    </row>
    <row r="152" spans="2:8" x14ac:dyDescent="0.3">
      <c r="B152" s="82" t="str">
        <f>IFERROR(SMALL(Nebenrechnung!C:C,Bestandsübersicht!A152),"")</f>
        <v/>
      </c>
      <c r="C152" t="str">
        <f>IF(B152="","",VLOOKUP(B152,'Eingabe Zweckbestimmungen'!#REF!,3,FALSE))</f>
        <v/>
      </c>
      <c r="D152" s="81" t="str">
        <f>IF(B152="","",IF(LEFT(B152,1)*1&gt;3,"Keine Zweckbindung",IF(B152="","",VLOOKUP(B152,'Eingabe Zweckbestimmungen'!#REF!,2,FALSE))))</f>
        <v/>
      </c>
      <c r="E152" s="143"/>
      <c r="F152" s="34" t="str">
        <f>IF($B152="","",IF(C152="Kollektenbons",SUM(Kollektenbons!C$10:C$109),IF(LEFT($B152,1)*1&gt;3,SUMIFS(Kollektenübersicht!H:H,Kollektenübersicht!$D:$D,Bestandsübersicht!$B152),IF(LEFT($B152,1)*1=1,SUMIFS(Kollektenübersicht!H:H,Kollektenübersicht!$E:$E,Bestandsübersicht!$D152),IF(LEFT($B152,1)*1=2,SUMIFS(Kollektenübersicht!H:H,Kollektenübersicht!$G:$G,$L152),IF(LEFT(B152,1)*1=3,SUMIFS(Kollektenübersicht!H:H,Kollektenübersicht!G:G,L152),""))))))</f>
        <v/>
      </c>
      <c r="G152" s="34" t="str">
        <f>IF($B152="","",IF(C152="Kollektenbons",SUM(Kollektenbons!F$10:F$109),IF(LEFT($B152,1)*1&gt;3,SUMIFS(Kollektenübersicht!J:J,Kollektenübersicht!$D:$D,Bestandsübersicht!$B152),IF(LEFT($B152,1)*1=1,SUMIFS(Kollektenübersicht!J:J,Kollektenübersicht!$E:$E,Bestandsübersicht!$D152),IF(OR(LEFT($B152,1)*1=2,LEFT($B152,1)*1=3),SUMIFS(Kollektenübersicht!J:J,Kollektenübersicht!$G:$G,$L152),"")))))</f>
        <v/>
      </c>
      <c r="H152" t="str">
        <f t="shared" si="6"/>
        <v/>
      </c>
    </row>
    <row r="153" spans="2:8" x14ac:dyDescent="0.3">
      <c r="B153" s="82" t="str">
        <f>IFERROR(SMALL(Nebenrechnung!C:C,Bestandsübersicht!A153),"")</f>
        <v/>
      </c>
      <c r="C153" t="str">
        <f>IF(B153="","",VLOOKUP(B153,'Eingabe Zweckbestimmungen'!#REF!,3,FALSE))</f>
        <v/>
      </c>
      <c r="D153" s="81" t="str">
        <f>IF(B153="","",IF(LEFT(B153,1)*1&gt;3,"Keine Zweckbindung",IF(B153="","",VLOOKUP(B153,'Eingabe Zweckbestimmungen'!#REF!,2,FALSE))))</f>
        <v/>
      </c>
      <c r="E153" s="143"/>
      <c r="F153" s="34" t="str">
        <f>IF($B153="","",IF(C153="Kollektenbons",SUM(Kollektenbons!C$10:C$109),IF(LEFT($B153,1)*1&gt;3,SUMIFS(Kollektenübersicht!H:H,Kollektenübersicht!$D:$D,Bestandsübersicht!$B153),IF(LEFT($B153,1)*1=1,SUMIFS(Kollektenübersicht!H:H,Kollektenübersicht!$E:$E,Bestandsübersicht!$D153),IF(LEFT($B153,1)*1=2,SUMIFS(Kollektenübersicht!H:H,Kollektenübersicht!$G:$G,$L153),IF(LEFT(B153,1)*1=3,SUMIFS(Kollektenübersicht!H:H,Kollektenübersicht!G:G,L153),""))))))</f>
        <v/>
      </c>
      <c r="G153" s="34" t="str">
        <f>IF($B153="","",IF(C153="Kollektenbons",SUM(Kollektenbons!F$10:F$109),IF(LEFT($B153,1)*1&gt;3,SUMIFS(Kollektenübersicht!J:J,Kollektenübersicht!$D:$D,Bestandsübersicht!$B153),IF(LEFT($B153,1)*1=1,SUMIFS(Kollektenübersicht!J:J,Kollektenübersicht!$E:$E,Bestandsübersicht!$D153),IF(OR(LEFT($B153,1)*1=2,LEFT($B153,1)*1=3),SUMIFS(Kollektenübersicht!J:J,Kollektenübersicht!$G:$G,$L153),"")))))</f>
        <v/>
      </c>
      <c r="H153" t="str">
        <f t="shared" si="6"/>
        <v/>
      </c>
    </row>
    <row r="154" spans="2:8" x14ac:dyDescent="0.3">
      <c r="B154" s="82" t="str">
        <f>IFERROR(SMALL(Nebenrechnung!C:C,Bestandsübersicht!A154),"")</f>
        <v/>
      </c>
      <c r="C154" t="str">
        <f>IF(B154="","",VLOOKUP(B154,'Eingabe Zweckbestimmungen'!#REF!,3,FALSE))</f>
        <v/>
      </c>
      <c r="D154" s="81" t="str">
        <f>IF(B154="","",IF(LEFT(B154,1)*1&gt;3,"Keine Zweckbindung",IF(B154="","",VLOOKUP(B154,'Eingabe Zweckbestimmungen'!#REF!,2,FALSE))))</f>
        <v/>
      </c>
      <c r="E154" s="143"/>
      <c r="F154" s="34" t="str">
        <f>IF($B154="","",IF(C154="Kollektenbons",SUM(Kollektenbons!C$10:C$109),IF(LEFT($B154,1)*1&gt;3,SUMIFS(Kollektenübersicht!H:H,Kollektenübersicht!$D:$D,Bestandsübersicht!$B154),IF(LEFT($B154,1)*1=1,SUMIFS(Kollektenübersicht!H:H,Kollektenübersicht!$E:$E,Bestandsübersicht!$D154),IF(LEFT($B154,1)*1=2,SUMIFS(Kollektenübersicht!H:H,Kollektenübersicht!$G:$G,$L154),IF(LEFT(B154,1)*1=3,SUMIFS(Kollektenübersicht!H:H,Kollektenübersicht!G:G,L154),""))))))</f>
        <v/>
      </c>
      <c r="G154" s="34" t="str">
        <f>IF($B154="","",IF(C154="Kollektenbons",SUM(Kollektenbons!F$10:F$109),IF(LEFT($B154,1)*1&gt;3,SUMIFS(Kollektenübersicht!J:J,Kollektenübersicht!$D:$D,Bestandsübersicht!$B154),IF(LEFT($B154,1)*1=1,SUMIFS(Kollektenübersicht!J:J,Kollektenübersicht!$E:$E,Bestandsübersicht!$D154),IF(OR(LEFT($B154,1)*1=2,LEFT($B154,1)*1=3),SUMIFS(Kollektenübersicht!J:J,Kollektenübersicht!$G:$G,$L154),"")))))</f>
        <v/>
      </c>
      <c r="H154" t="str">
        <f t="shared" si="6"/>
        <v/>
      </c>
    </row>
    <row r="155" spans="2:8" x14ac:dyDescent="0.3">
      <c r="B155" s="82" t="str">
        <f>IFERROR(SMALL(Nebenrechnung!C:C,Bestandsübersicht!A155),"")</f>
        <v/>
      </c>
      <c r="C155" t="str">
        <f>IF(B155="","",VLOOKUP(B155,'Eingabe Zweckbestimmungen'!#REF!,3,FALSE))</f>
        <v/>
      </c>
      <c r="D155" s="81" t="str">
        <f>IF(B155="","",IF(LEFT(B155,1)*1&gt;3,"Keine Zweckbindung",IF(B155="","",VLOOKUP(B155,'Eingabe Zweckbestimmungen'!#REF!,2,FALSE))))</f>
        <v/>
      </c>
      <c r="E155" s="143"/>
      <c r="F155" s="34" t="str">
        <f>IF($B155="","",IF(C155="Kollektenbons",SUM(Kollektenbons!C$10:C$109),IF(LEFT($B155,1)*1&gt;3,SUMIFS(Kollektenübersicht!H:H,Kollektenübersicht!$D:$D,Bestandsübersicht!$B155),IF(LEFT($B155,1)*1=1,SUMIFS(Kollektenübersicht!H:H,Kollektenübersicht!$E:$E,Bestandsübersicht!$D155),IF(LEFT($B155,1)*1=2,SUMIFS(Kollektenübersicht!H:H,Kollektenübersicht!$G:$G,$L155),IF(LEFT(B155,1)*1=3,SUMIFS(Kollektenübersicht!H:H,Kollektenübersicht!G:G,L155),""))))))</f>
        <v/>
      </c>
      <c r="G155" s="34" t="str">
        <f>IF($B155="","",IF(C155="Kollektenbons",SUM(Kollektenbons!F$10:F$109),IF(LEFT($B155,1)*1&gt;3,SUMIFS(Kollektenübersicht!J:J,Kollektenübersicht!$D:$D,Bestandsübersicht!$B155),IF(LEFT($B155,1)*1=1,SUMIFS(Kollektenübersicht!J:J,Kollektenübersicht!$E:$E,Bestandsübersicht!$D155),IF(OR(LEFT($B155,1)*1=2,LEFT($B155,1)*1=3),SUMIFS(Kollektenübersicht!J:J,Kollektenübersicht!$G:$G,$L155),"")))))</f>
        <v/>
      </c>
      <c r="H155" t="str">
        <f t="shared" si="6"/>
        <v/>
      </c>
    </row>
    <row r="156" spans="2:8" x14ac:dyDescent="0.3">
      <c r="B156" s="82" t="str">
        <f>IFERROR(SMALL(Nebenrechnung!C:C,Bestandsübersicht!A156),"")</f>
        <v/>
      </c>
      <c r="C156" t="str">
        <f>IF(B156="","",VLOOKUP(B156,'Eingabe Zweckbestimmungen'!#REF!,3,FALSE))</f>
        <v/>
      </c>
      <c r="D156" s="81" t="str">
        <f>IF(B156="","",IF(LEFT(B156,1)*1&gt;3,"Keine Zweckbindung",IF(B156="","",VLOOKUP(B156,'Eingabe Zweckbestimmungen'!#REF!,2,FALSE))))</f>
        <v/>
      </c>
      <c r="E156" s="143"/>
      <c r="F156" s="34" t="str">
        <f>IF($B156="","",IF(C156="Kollektenbons",SUM(Kollektenbons!C$10:C$109),IF(LEFT($B156,1)*1&gt;3,SUMIFS(Kollektenübersicht!H:H,Kollektenübersicht!$D:$D,Bestandsübersicht!$B156),IF(LEFT($B156,1)*1=1,SUMIFS(Kollektenübersicht!H:H,Kollektenübersicht!$E:$E,Bestandsübersicht!$D156),IF(LEFT($B156,1)*1=2,SUMIFS(Kollektenübersicht!H:H,Kollektenübersicht!$G:$G,$L156),IF(LEFT(B156,1)*1=3,SUMIFS(Kollektenübersicht!H:H,Kollektenübersicht!G:G,L156),""))))))</f>
        <v/>
      </c>
      <c r="G156" s="34" t="str">
        <f>IF($B156="","",IF(C156="Kollektenbons",SUM(Kollektenbons!F$10:F$109),IF(LEFT($B156,1)*1&gt;3,SUMIFS(Kollektenübersicht!J:J,Kollektenübersicht!$D:$D,Bestandsübersicht!$B156),IF(LEFT($B156,1)*1=1,SUMIFS(Kollektenübersicht!J:J,Kollektenübersicht!$E:$E,Bestandsübersicht!$D156),IF(OR(LEFT($B156,1)*1=2,LEFT($B156,1)*1=3),SUMIFS(Kollektenübersicht!J:J,Kollektenübersicht!$G:$G,$L156),"")))))</f>
        <v/>
      </c>
      <c r="H156" t="str">
        <f t="shared" si="6"/>
        <v/>
      </c>
    </row>
    <row r="157" spans="2:8" x14ac:dyDescent="0.3">
      <c r="B157" s="82" t="str">
        <f>IFERROR(SMALL(Nebenrechnung!C:C,Bestandsübersicht!A157),"")</f>
        <v/>
      </c>
      <c r="C157" t="str">
        <f>IF(B157="","",VLOOKUP(B157,'Eingabe Zweckbestimmungen'!#REF!,3,FALSE))</f>
        <v/>
      </c>
      <c r="D157" s="81" t="str">
        <f>IF(B157="","",IF(LEFT(B157,1)*1&gt;3,"Keine Zweckbindung",IF(B157="","",VLOOKUP(B157,'Eingabe Zweckbestimmungen'!#REF!,2,FALSE))))</f>
        <v/>
      </c>
      <c r="E157" s="143"/>
      <c r="F157" s="34" t="str">
        <f>IF($B157="","",IF(C157="Kollektenbons",SUM(Kollektenbons!C$10:C$109),IF(LEFT($B157,1)*1&gt;3,SUMIFS(Kollektenübersicht!H:H,Kollektenübersicht!$D:$D,Bestandsübersicht!$B157),IF(LEFT($B157,1)*1=1,SUMIFS(Kollektenübersicht!H:H,Kollektenübersicht!$E:$E,Bestandsübersicht!$D157),IF(LEFT($B157,1)*1=2,SUMIFS(Kollektenübersicht!H:H,Kollektenübersicht!$G:$G,$L157),IF(LEFT(B157,1)*1=3,SUMIFS(Kollektenübersicht!H:H,Kollektenübersicht!G:G,L157),""))))))</f>
        <v/>
      </c>
      <c r="G157" s="34" t="str">
        <f>IF($B157="","",IF(C157="Kollektenbons",SUM(Kollektenbons!F$10:F$109),IF(LEFT($B157,1)*1&gt;3,SUMIFS(Kollektenübersicht!J:J,Kollektenübersicht!$D:$D,Bestandsübersicht!$B157),IF(LEFT($B157,1)*1=1,SUMIFS(Kollektenübersicht!J:J,Kollektenübersicht!$E:$E,Bestandsübersicht!$D157),IF(OR(LEFT($B157,1)*1=2,LEFT($B157,1)*1=3),SUMIFS(Kollektenübersicht!J:J,Kollektenübersicht!$G:$G,$L157),"")))))</f>
        <v/>
      </c>
      <c r="H157" t="str">
        <f t="shared" si="6"/>
        <v/>
      </c>
    </row>
    <row r="158" spans="2:8" x14ac:dyDescent="0.3">
      <c r="B158" s="82" t="str">
        <f>IFERROR(SMALL(Nebenrechnung!C:C,Bestandsübersicht!A158),"")</f>
        <v/>
      </c>
      <c r="C158" t="str">
        <f>IF(B158="","",VLOOKUP(B158,'Eingabe Zweckbestimmungen'!#REF!,3,FALSE))</f>
        <v/>
      </c>
      <c r="D158" s="81" t="str">
        <f>IF(B158="","",IF(LEFT(B158,1)*1&gt;3,"Keine Zweckbindung",IF(B158="","",VLOOKUP(B158,'Eingabe Zweckbestimmungen'!#REF!,2,FALSE))))</f>
        <v/>
      </c>
      <c r="E158" s="143"/>
      <c r="F158" s="34" t="str">
        <f>IF($B158="","",IF(C158="Kollektenbons",SUM(Kollektenbons!C$10:C$109),IF(LEFT($B158,1)*1&gt;3,SUMIFS(Kollektenübersicht!H:H,Kollektenübersicht!$D:$D,Bestandsübersicht!$B158),IF(LEFT($B158,1)*1=1,SUMIFS(Kollektenübersicht!H:H,Kollektenübersicht!$E:$E,Bestandsübersicht!$D158),IF(LEFT($B158,1)*1=2,SUMIFS(Kollektenübersicht!H:H,Kollektenübersicht!$G:$G,$L158),IF(LEFT(B158,1)*1=3,SUMIFS(Kollektenübersicht!H:H,Kollektenübersicht!G:G,L158),""))))))</f>
        <v/>
      </c>
      <c r="G158" s="34" t="str">
        <f>IF($B158="","",IF(C158="Kollektenbons",SUM(Kollektenbons!F$10:F$109),IF(LEFT($B158,1)*1&gt;3,SUMIFS(Kollektenübersicht!J:J,Kollektenübersicht!$D:$D,Bestandsübersicht!$B158),IF(LEFT($B158,1)*1=1,SUMIFS(Kollektenübersicht!J:J,Kollektenübersicht!$E:$E,Bestandsübersicht!$D158),IF(OR(LEFT($B158,1)*1=2,LEFT($B158,1)*1=3),SUMIFS(Kollektenübersicht!J:J,Kollektenübersicht!$G:$G,$L158),"")))))</f>
        <v/>
      </c>
      <c r="H158" t="str">
        <f t="shared" si="6"/>
        <v/>
      </c>
    </row>
    <row r="159" spans="2:8" x14ac:dyDescent="0.3">
      <c r="B159" s="82" t="str">
        <f>IFERROR(SMALL(Nebenrechnung!C:C,Bestandsübersicht!A159),"")</f>
        <v/>
      </c>
      <c r="C159" t="str">
        <f>IF(B159="","",VLOOKUP(B159,'Eingabe Zweckbestimmungen'!#REF!,3,FALSE))</f>
        <v/>
      </c>
      <c r="D159" s="81" t="str">
        <f>IF(B159="","",IF(LEFT(B159,1)*1&gt;3,"Keine Zweckbindung",IF(B159="","",VLOOKUP(B159,'Eingabe Zweckbestimmungen'!#REF!,2,FALSE))))</f>
        <v/>
      </c>
      <c r="E159" s="143"/>
      <c r="F159" s="34" t="str">
        <f>IF($B159="","",IF(C159="Kollektenbons",SUM(Kollektenbons!C$10:C$109),IF(LEFT($B159,1)*1&gt;3,SUMIFS(Kollektenübersicht!H:H,Kollektenübersicht!$D:$D,Bestandsübersicht!$B159),IF(LEFT($B159,1)*1=1,SUMIFS(Kollektenübersicht!H:H,Kollektenübersicht!$E:$E,Bestandsübersicht!$D159),IF(LEFT($B159,1)*1=2,SUMIFS(Kollektenübersicht!H:H,Kollektenübersicht!$G:$G,$L159),IF(LEFT(B159,1)*1=3,SUMIFS(Kollektenübersicht!H:H,Kollektenübersicht!G:G,L159),""))))))</f>
        <v/>
      </c>
      <c r="G159" s="34" t="str">
        <f>IF($B159="","",IF(C159="Kollektenbons",SUM(Kollektenbons!F$10:F$109),IF(LEFT($B159,1)*1&gt;3,SUMIFS(Kollektenübersicht!J:J,Kollektenübersicht!$D:$D,Bestandsübersicht!$B159),IF(LEFT($B159,1)*1=1,SUMIFS(Kollektenübersicht!J:J,Kollektenübersicht!$E:$E,Bestandsübersicht!$D159),IF(OR(LEFT($B159,1)*1=2,LEFT($B159,1)*1=3),SUMIFS(Kollektenübersicht!J:J,Kollektenübersicht!$G:$G,$L159),"")))))</f>
        <v/>
      </c>
      <c r="H159" t="str">
        <f t="shared" si="6"/>
        <v/>
      </c>
    </row>
    <row r="160" spans="2:8" x14ac:dyDescent="0.3">
      <c r="B160" s="82" t="str">
        <f>IFERROR(SMALL(Nebenrechnung!C:C,Bestandsübersicht!A160),"")</f>
        <v/>
      </c>
      <c r="C160" t="str">
        <f>IF(B160="","",VLOOKUP(B160,'Eingabe Zweckbestimmungen'!#REF!,3,FALSE))</f>
        <v/>
      </c>
      <c r="D160" s="81" t="str">
        <f>IF(B160="","",IF(LEFT(B160,1)*1&gt;3,"Keine Zweckbindung",IF(B160="","",VLOOKUP(B160,'Eingabe Zweckbestimmungen'!#REF!,2,FALSE))))</f>
        <v/>
      </c>
      <c r="E160" s="143"/>
      <c r="F160" s="34" t="str">
        <f>IF($B160="","",IF(C160="Kollektenbons",SUM(Kollektenbons!C$10:C$109),IF(LEFT($B160,1)*1&gt;3,SUMIFS(Kollektenübersicht!H:H,Kollektenübersicht!$D:$D,Bestandsübersicht!$B160),IF(LEFT($B160,1)*1=1,SUMIFS(Kollektenübersicht!H:H,Kollektenübersicht!$E:$E,Bestandsübersicht!$D160),IF(LEFT($B160,1)*1=2,SUMIFS(Kollektenübersicht!H:H,Kollektenübersicht!$G:$G,$L160),IF(LEFT(B160,1)*1=3,SUMIFS(Kollektenübersicht!H:H,Kollektenübersicht!G:G,L160),""))))))</f>
        <v/>
      </c>
      <c r="G160" s="34" t="str">
        <f>IF($B160="","",IF(C160="Kollektenbons",SUM(Kollektenbons!F$10:F$109),IF(LEFT($B160,1)*1&gt;3,SUMIFS(Kollektenübersicht!J:J,Kollektenübersicht!$D:$D,Bestandsübersicht!$B160),IF(LEFT($B160,1)*1=1,SUMIFS(Kollektenübersicht!J:J,Kollektenübersicht!$E:$E,Bestandsübersicht!$D160),IF(OR(LEFT($B160,1)*1=2,LEFT($B160,1)*1=3),SUMIFS(Kollektenübersicht!J:J,Kollektenübersicht!$G:$G,$L160),"")))))</f>
        <v/>
      </c>
      <c r="H160" t="str">
        <f t="shared" si="6"/>
        <v/>
      </c>
    </row>
    <row r="161" spans="2:8" x14ac:dyDescent="0.3">
      <c r="B161" s="82" t="str">
        <f>IFERROR(SMALL(Nebenrechnung!C:C,Bestandsübersicht!A161),"")</f>
        <v/>
      </c>
      <c r="C161" t="str">
        <f>IF(B161="","",VLOOKUP(B161,'Eingabe Zweckbestimmungen'!#REF!,3,FALSE))</f>
        <v/>
      </c>
      <c r="D161" s="81" t="str">
        <f>IF(B161="","",IF(LEFT(B161,1)*1&gt;3,"Keine Zweckbindung",IF(B161="","",VLOOKUP(B161,'Eingabe Zweckbestimmungen'!#REF!,2,FALSE))))</f>
        <v/>
      </c>
      <c r="E161" s="143"/>
      <c r="F161" s="34" t="str">
        <f>IF($B161="","",IF(C161="Kollektenbons",SUM(Kollektenbons!C$10:C$109),IF(LEFT($B161,1)*1&gt;3,SUMIFS(Kollektenübersicht!H:H,Kollektenübersicht!$D:$D,Bestandsübersicht!$B161),IF(LEFT($B161,1)*1=1,SUMIFS(Kollektenübersicht!H:H,Kollektenübersicht!$E:$E,Bestandsübersicht!$D161),IF(LEFT($B161,1)*1=2,SUMIFS(Kollektenübersicht!H:H,Kollektenübersicht!$G:$G,$L161),IF(LEFT(B161,1)*1=3,SUMIFS(Kollektenübersicht!H:H,Kollektenübersicht!G:G,L161),""))))))</f>
        <v/>
      </c>
      <c r="G161" s="34" t="str">
        <f>IF($B161="","",IF(C161="Kollektenbons",SUM(Kollektenbons!F$10:F$109),IF(LEFT($B161,1)*1&gt;3,SUMIFS(Kollektenübersicht!J:J,Kollektenübersicht!$D:$D,Bestandsübersicht!$B161),IF(LEFT($B161,1)*1=1,SUMIFS(Kollektenübersicht!J:J,Kollektenübersicht!$E:$E,Bestandsübersicht!$D161),IF(OR(LEFT($B161,1)*1=2,LEFT($B161,1)*1=3),SUMIFS(Kollektenübersicht!J:J,Kollektenübersicht!$G:$G,$L161),"")))))</f>
        <v/>
      </c>
      <c r="H161" t="str">
        <f t="shared" si="6"/>
        <v/>
      </c>
    </row>
    <row r="162" spans="2:8" x14ac:dyDescent="0.3">
      <c r="B162" s="82" t="str">
        <f>IFERROR(SMALL(Nebenrechnung!C:C,Bestandsübersicht!A162),"")</f>
        <v/>
      </c>
      <c r="C162" t="str">
        <f>IF(B162="","",VLOOKUP(B162,'Eingabe Zweckbestimmungen'!#REF!,3,FALSE))</f>
        <v/>
      </c>
      <c r="D162" s="81" t="str">
        <f>IF(B162="","",IF(LEFT(B162,1)*1&gt;3,"Keine Zweckbindung",IF(B162="","",VLOOKUP(B162,'Eingabe Zweckbestimmungen'!#REF!,2,FALSE))))</f>
        <v/>
      </c>
      <c r="E162" s="143"/>
      <c r="F162" s="34" t="str">
        <f>IF($B162="","",IF(C162="Kollektenbons",SUM(Kollektenbons!C$10:C$109),IF(LEFT($B162,1)*1&gt;3,SUMIFS(Kollektenübersicht!H:H,Kollektenübersicht!$D:$D,Bestandsübersicht!$B162),IF(LEFT($B162,1)*1=1,SUMIFS(Kollektenübersicht!H:H,Kollektenübersicht!$E:$E,Bestandsübersicht!$D162),IF(LEFT($B162,1)*1=2,SUMIFS(Kollektenübersicht!H:H,Kollektenübersicht!$G:$G,$L162),IF(LEFT(B162,1)*1=3,SUMIFS(Kollektenübersicht!H:H,Kollektenübersicht!G:G,L162),""))))))</f>
        <v/>
      </c>
      <c r="G162" s="34" t="str">
        <f>IF($B162="","",IF(C162="Kollektenbons",SUM(Kollektenbons!F$10:F$109),IF(LEFT($B162,1)*1&gt;3,SUMIFS(Kollektenübersicht!J:J,Kollektenübersicht!$D:$D,Bestandsübersicht!$B162),IF(LEFT($B162,1)*1=1,SUMIFS(Kollektenübersicht!J:J,Kollektenübersicht!$E:$E,Bestandsübersicht!$D162),IF(OR(LEFT($B162,1)*1=2,LEFT($B162,1)*1=3),SUMIFS(Kollektenübersicht!J:J,Kollektenübersicht!$G:$G,$L162),"")))))</f>
        <v/>
      </c>
      <c r="H162" t="str">
        <f t="shared" si="6"/>
        <v/>
      </c>
    </row>
    <row r="163" spans="2:8" x14ac:dyDescent="0.3">
      <c r="B163" s="82" t="str">
        <f>IFERROR(SMALL(Nebenrechnung!C:C,Bestandsübersicht!A163),"")</f>
        <v/>
      </c>
      <c r="C163" t="str">
        <f>IF(B163="","",VLOOKUP(B163,'Eingabe Zweckbestimmungen'!#REF!,3,FALSE))</f>
        <v/>
      </c>
      <c r="D163" s="81" t="str">
        <f>IF(B163="","",IF(LEFT(B163,1)*1&gt;3,"Keine Zweckbindung",IF(B163="","",VLOOKUP(B163,'Eingabe Zweckbestimmungen'!#REF!,2,FALSE))))</f>
        <v/>
      </c>
      <c r="E163" s="143"/>
      <c r="F163" s="34" t="str">
        <f>IF($B163="","",IF(C163="Kollektenbons",SUM(Kollektenbons!C$10:C$109),IF(LEFT($B163,1)*1&gt;3,SUMIFS(Kollektenübersicht!H:H,Kollektenübersicht!$D:$D,Bestandsübersicht!$B163),IF(LEFT($B163,1)*1=1,SUMIFS(Kollektenübersicht!H:H,Kollektenübersicht!$E:$E,Bestandsübersicht!$D163),IF(LEFT($B163,1)*1=2,SUMIFS(Kollektenübersicht!H:H,Kollektenübersicht!$G:$G,$L163),IF(LEFT(B163,1)*1=3,SUMIFS(Kollektenübersicht!H:H,Kollektenübersicht!G:G,L163),""))))))</f>
        <v/>
      </c>
      <c r="G163" s="34" t="str">
        <f>IF($B163="","",IF(C163="Kollektenbons",SUM(Kollektenbons!F$10:F$109),IF(LEFT($B163,1)*1&gt;3,SUMIFS(Kollektenübersicht!J:J,Kollektenübersicht!$D:$D,Bestandsübersicht!$B163),IF(LEFT($B163,1)*1=1,SUMIFS(Kollektenübersicht!J:J,Kollektenübersicht!$E:$E,Bestandsübersicht!$D163),IF(OR(LEFT($B163,1)*1=2,LEFT($B163,1)*1=3),SUMIFS(Kollektenübersicht!J:J,Kollektenübersicht!$G:$G,$L163),"")))))</f>
        <v/>
      </c>
      <c r="H163" t="str">
        <f t="shared" si="6"/>
        <v/>
      </c>
    </row>
    <row r="164" spans="2:8" x14ac:dyDescent="0.3">
      <c r="B164" s="82" t="str">
        <f>IFERROR(SMALL(Nebenrechnung!C:C,Bestandsübersicht!A164),"")</f>
        <v/>
      </c>
      <c r="C164" t="str">
        <f>IF(B164="","",VLOOKUP(B164,'Eingabe Zweckbestimmungen'!#REF!,3,FALSE))</f>
        <v/>
      </c>
      <c r="D164" s="81" t="str">
        <f>IF(B164="","",IF(LEFT(B164,1)*1&gt;3,"Keine Zweckbindung",IF(B164="","",VLOOKUP(B164,'Eingabe Zweckbestimmungen'!#REF!,2,FALSE))))</f>
        <v/>
      </c>
      <c r="E164" s="143"/>
      <c r="F164" s="34" t="str">
        <f>IF($B164="","",IF(C164="Kollektenbons",SUM(Kollektenbons!C$10:C$109),IF(LEFT($B164,1)*1&gt;3,SUMIFS(Kollektenübersicht!H:H,Kollektenübersicht!$D:$D,Bestandsübersicht!$B164),IF(LEFT($B164,1)*1=1,SUMIFS(Kollektenübersicht!H:H,Kollektenübersicht!$E:$E,Bestandsübersicht!$D164),IF(LEFT($B164,1)*1=2,SUMIFS(Kollektenübersicht!H:H,Kollektenübersicht!$G:$G,$L164),IF(LEFT(B164,1)*1=3,SUMIFS(Kollektenübersicht!H:H,Kollektenübersicht!G:G,L164),""))))))</f>
        <v/>
      </c>
      <c r="G164" s="34" t="str">
        <f>IF($B164="","",IF(C164="Kollektenbons",SUM(Kollektenbons!F$10:F$109),IF(LEFT($B164,1)*1&gt;3,SUMIFS(Kollektenübersicht!J:J,Kollektenübersicht!$D:$D,Bestandsübersicht!$B164),IF(LEFT($B164,1)*1=1,SUMIFS(Kollektenübersicht!J:J,Kollektenübersicht!$E:$E,Bestandsübersicht!$D164),IF(OR(LEFT($B164,1)*1=2,LEFT($B164,1)*1=3),SUMIFS(Kollektenübersicht!J:J,Kollektenübersicht!$G:$G,$L164),"")))))</f>
        <v/>
      </c>
      <c r="H164" t="str">
        <f t="shared" si="6"/>
        <v/>
      </c>
    </row>
    <row r="165" spans="2:8" x14ac:dyDescent="0.3">
      <c r="B165" s="82" t="str">
        <f>IFERROR(SMALL(Nebenrechnung!C:C,Bestandsübersicht!A165),"")</f>
        <v/>
      </c>
      <c r="C165" t="str">
        <f>IF(B165="","",VLOOKUP(B165,'Eingabe Zweckbestimmungen'!#REF!,3,FALSE))</f>
        <v/>
      </c>
      <c r="D165" s="81" t="str">
        <f>IF(B165="","",IF(LEFT(B165,1)*1&gt;3,"Keine Zweckbindung",IF(B165="","",VLOOKUP(B165,'Eingabe Zweckbestimmungen'!#REF!,2,FALSE))))</f>
        <v/>
      </c>
      <c r="E165" s="143"/>
      <c r="F165" s="34" t="str">
        <f>IF($B165="","",IF(C165="Kollektenbons",SUM(Kollektenbons!C$10:C$109),IF(LEFT($B165,1)*1&gt;3,SUMIFS(Kollektenübersicht!H:H,Kollektenübersicht!$D:$D,Bestandsübersicht!$B165),IF(LEFT($B165,1)*1=1,SUMIFS(Kollektenübersicht!H:H,Kollektenübersicht!$E:$E,Bestandsübersicht!$D165),IF(LEFT($B165,1)*1=2,SUMIFS(Kollektenübersicht!H:H,Kollektenübersicht!$G:$G,$L165),IF(LEFT(B165,1)*1=3,SUMIFS(Kollektenübersicht!H:H,Kollektenübersicht!G:G,L165),""))))))</f>
        <v/>
      </c>
      <c r="G165" s="34" t="str">
        <f>IF($B165="","",IF(C165="Kollektenbons",SUM(Kollektenbons!F$10:F$109),IF(LEFT($B165,1)*1&gt;3,SUMIFS(Kollektenübersicht!J:J,Kollektenübersicht!$D:$D,Bestandsübersicht!$B165),IF(LEFT($B165,1)*1=1,SUMIFS(Kollektenübersicht!J:J,Kollektenübersicht!$E:$E,Bestandsübersicht!$D165),IF(OR(LEFT($B165,1)*1=2,LEFT($B165,1)*1=3),SUMIFS(Kollektenübersicht!J:J,Kollektenübersicht!$G:$G,$L165),"")))))</f>
        <v/>
      </c>
      <c r="H165" t="str">
        <f t="shared" si="6"/>
        <v/>
      </c>
    </row>
    <row r="166" spans="2:8" x14ac:dyDescent="0.3">
      <c r="B166" s="82" t="str">
        <f>IFERROR(SMALL(Nebenrechnung!C:C,Bestandsübersicht!A166),"")</f>
        <v/>
      </c>
      <c r="C166" t="str">
        <f>IF(B166="","",VLOOKUP(B166,'Eingabe Zweckbestimmungen'!#REF!,3,FALSE))</f>
        <v/>
      </c>
      <c r="D166" s="81" t="str">
        <f>IF(B166="","",IF(LEFT(B166,1)*1&gt;3,"Keine Zweckbindung",IF(B166="","",VLOOKUP(B166,'Eingabe Zweckbestimmungen'!#REF!,2,FALSE))))</f>
        <v/>
      </c>
      <c r="E166" s="143"/>
      <c r="F166" s="34" t="str">
        <f>IF($B166="","",IF(C166="Kollektenbons",SUM(Kollektenbons!C$10:C$109),IF(LEFT($B166,1)*1&gt;3,SUMIFS(Kollektenübersicht!H:H,Kollektenübersicht!$D:$D,Bestandsübersicht!$B166),IF(LEFT($B166,1)*1=1,SUMIFS(Kollektenübersicht!H:H,Kollektenübersicht!$E:$E,Bestandsübersicht!$D166),IF(LEFT($B166,1)*1=2,SUMIFS(Kollektenübersicht!H:H,Kollektenübersicht!$G:$G,$L166),IF(LEFT(B166,1)*1=3,SUMIFS(Kollektenübersicht!H:H,Kollektenübersicht!G:G,L166),""))))))</f>
        <v/>
      </c>
      <c r="G166" s="34" t="str">
        <f>IF($B166="","",IF(C166="Kollektenbons",SUM(Kollektenbons!F$10:F$109),IF(LEFT($B166,1)*1&gt;3,SUMIFS(Kollektenübersicht!J:J,Kollektenübersicht!$D:$D,Bestandsübersicht!$B166),IF(LEFT($B166,1)*1=1,SUMIFS(Kollektenübersicht!J:J,Kollektenübersicht!$E:$E,Bestandsübersicht!$D166),IF(OR(LEFT($B166,1)*1=2,LEFT($B166,1)*1=3),SUMIFS(Kollektenübersicht!J:J,Kollektenübersicht!$G:$G,$L166),"")))))</f>
        <v/>
      </c>
      <c r="H166" t="str">
        <f t="shared" si="6"/>
        <v/>
      </c>
    </row>
    <row r="167" spans="2:8" x14ac:dyDescent="0.3">
      <c r="B167" s="82" t="str">
        <f>IFERROR(SMALL(Nebenrechnung!C:C,Bestandsübersicht!A167),"")</f>
        <v/>
      </c>
      <c r="C167" t="str">
        <f>IF(B167="","",VLOOKUP(B167,'Eingabe Zweckbestimmungen'!#REF!,3,FALSE))</f>
        <v/>
      </c>
      <c r="D167" s="81" t="str">
        <f>IF(B167="","",IF(LEFT(B167,1)*1&gt;3,"Keine Zweckbindung",IF(B167="","",VLOOKUP(B167,'Eingabe Zweckbestimmungen'!#REF!,2,FALSE))))</f>
        <v/>
      </c>
      <c r="E167" s="143"/>
      <c r="F167" s="34" t="str">
        <f>IF($B167="","",IF(C167="Kollektenbons",SUM(Kollektenbons!C$10:C$109),IF(LEFT($B167,1)*1&gt;3,SUMIFS(Kollektenübersicht!H:H,Kollektenübersicht!$D:$D,Bestandsübersicht!$B167),IF(LEFT($B167,1)*1=1,SUMIFS(Kollektenübersicht!H:H,Kollektenübersicht!$E:$E,Bestandsübersicht!$D167),IF(LEFT($B167,1)*1=2,SUMIFS(Kollektenübersicht!H:H,Kollektenübersicht!$G:$G,$L167),IF(LEFT(B167,1)*1=3,SUMIFS(Kollektenübersicht!H:H,Kollektenübersicht!G:G,L167),""))))))</f>
        <v/>
      </c>
      <c r="G167" s="34" t="str">
        <f>IF($B167="","",IF(C167="Kollektenbons",SUM(Kollektenbons!F$10:F$109),IF(LEFT($B167,1)*1&gt;3,SUMIFS(Kollektenübersicht!J:J,Kollektenübersicht!$D:$D,Bestandsübersicht!$B167),IF(LEFT($B167,1)*1=1,SUMIFS(Kollektenübersicht!J:J,Kollektenübersicht!$E:$E,Bestandsübersicht!$D167),IF(OR(LEFT($B167,1)*1=2,LEFT($B167,1)*1=3),SUMIFS(Kollektenübersicht!J:J,Kollektenübersicht!$G:$G,$L167),"")))))</f>
        <v/>
      </c>
      <c r="H167" t="str">
        <f t="shared" si="6"/>
        <v/>
      </c>
    </row>
    <row r="168" spans="2:8" x14ac:dyDescent="0.3">
      <c r="B168" s="82" t="str">
        <f>IFERROR(SMALL(Nebenrechnung!C:C,Bestandsübersicht!A168),"")</f>
        <v/>
      </c>
      <c r="C168" t="str">
        <f>IF(B168="","",VLOOKUP(B168,'Eingabe Zweckbestimmungen'!#REF!,3,FALSE))</f>
        <v/>
      </c>
      <c r="D168" s="81" t="str">
        <f>IF(B168="","",IF(LEFT(B168,1)*1&gt;3,"Keine Zweckbindung",IF(B168="","",VLOOKUP(B168,'Eingabe Zweckbestimmungen'!#REF!,2,FALSE))))</f>
        <v/>
      </c>
      <c r="E168" s="143"/>
      <c r="F168" s="34" t="str">
        <f>IF($B168="","",IF(C168="Kollektenbons",SUM(Kollektenbons!C$10:C$109),IF(LEFT($B168,1)*1&gt;3,SUMIFS(Kollektenübersicht!H:H,Kollektenübersicht!$D:$D,Bestandsübersicht!$B168),IF(LEFT($B168,1)*1=1,SUMIFS(Kollektenübersicht!H:H,Kollektenübersicht!$E:$E,Bestandsübersicht!$D168),IF(LEFT($B168,1)*1=2,SUMIFS(Kollektenübersicht!H:H,Kollektenübersicht!$G:$G,$L168),IF(LEFT(B168,1)*1=3,SUMIFS(Kollektenübersicht!H:H,Kollektenübersicht!G:G,L168),""))))))</f>
        <v/>
      </c>
      <c r="G168" s="34" t="str">
        <f>IF($B168="","",IF(C168="Kollektenbons",SUM(Kollektenbons!F$10:F$109),IF(LEFT($B168,1)*1&gt;3,SUMIFS(Kollektenübersicht!J:J,Kollektenübersicht!$D:$D,Bestandsübersicht!$B168),IF(LEFT($B168,1)*1=1,SUMIFS(Kollektenübersicht!J:J,Kollektenübersicht!$E:$E,Bestandsübersicht!$D168),IF(OR(LEFT($B168,1)*1=2,LEFT($B168,1)*1=3),SUMIFS(Kollektenübersicht!J:J,Kollektenübersicht!$G:$G,$L168),"")))))</f>
        <v/>
      </c>
      <c r="H168" t="str">
        <f t="shared" si="6"/>
        <v/>
      </c>
    </row>
    <row r="169" spans="2:8" x14ac:dyDescent="0.3">
      <c r="B169" s="82" t="str">
        <f>IFERROR(SMALL(Nebenrechnung!C:C,Bestandsübersicht!A169),"")</f>
        <v/>
      </c>
      <c r="C169" t="str">
        <f>IF(B169="","",VLOOKUP(B169,'Eingabe Zweckbestimmungen'!#REF!,3,FALSE))</f>
        <v/>
      </c>
      <c r="D169" s="81" t="str">
        <f>IF(B169="","",IF(LEFT(B169,1)*1&gt;3,"Keine Zweckbindung",IF(B169="","",VLOOKUP(B169,'Eingabe Zweckbestimmungen'!#REF!,2,FALSE))))</f>
        <v/>
      </c>
      <c r="E169" s="143"/>
      <c r="F169" s="34" t="str">
        <f>IF($B169="","",IF(C169="Kollektenbons",SUM(Kollektenbons!C$10:C$109),IF(LEFT($B169,1)*1&gt;3,SUMIFS(Kollektenübersicht!H:H,Kollektenübersicht!$D:$D,Bestandsübersicht!$B169),IF(LEFT($B169,1)*1=1,SUMIFS(Kollektenübersicht!H:H,Kollektenübersicht!$E:$E,Bestandsübersicht!$D169),IF(LEFT($B169,1)*1=2,SUMIFS(Kollektenübersicht!H:H,Kollektenübersicht!$G:$G,$L169),IF(LEFT(B169,1)*1=3,SUMIFS(Kollektenübersicht!H:H,Kollektenübersicht!G:G,L169),""))))))</f>
        <v/>
      </c>
      <c r="G169" s="34" t="str">
        <f>IF($B169="","",IF(C169="Kollektenbons",SUM(Kollektenbons!F$10:F$109),IF(LEFT($B169,1)*1&gt;3,SUMIFS(Kollektenübersicht!J:J,Kollektenübersicht!$D:$D,Bestandsübersicht!$B169),IF(LEFT($B169,1)*1=1,SUMIFS(Kollektenübersicht!J:J,Kollektenübersicht!$E:$E,Bestandsübersicht!$D169),IF(OR(LEFT($B169,1)*1=2,LEFT($B169,1)*1=3),SUMIFS(Kollektenübersicht!J:J,Kollektenübersicht!$G:$G,$L169),"")))))</f>
        <v/>
      </c>
      <c r="H169" t="str">
        <f t="shared" si="6"/>
        <v/>
      </c>
    </row>
    <row r="170" spans="2:8" x14ac:dyDescent="0.3">
      <c r="B170" s="82" t="str">
        <f>IFERROR(SMALL(Nebenrechnung!C:C,Bestandsübersicht!A170),"")</f>
        <v/>
      </c>
      <c r="C170" t="str">
        <f>IF(B170="","",VLOOKUP(B170,'Eingabe Zweckbestimmungen'!#REF!,3,FALSE))</f>
        <v/>
      </c>
      <c r="D170" s="81" t="str">
        <f>IF(B170="","",IF(LEFT(B170,1)*1&gt;3,"Keine Zweckbindung",IF(B170="","",VLOOKUP(B170,'Eingabe Zweckbestimmungen'!#REF!,2,FALSE))))</f>
        <v/>
      </c>
      <c r="E170" s="143"/>
      <c r="F170" s="34" t="str">
        <f>IF($B170="","",IF(C170="Kollektenbons",SUM(Kollektenbons!C$10:C$109),IF(LEFT($B170,1)*1&gt;3,SUMIFS(Kollektenübersicht!H:H,Kollektenübersicht!$D:$D,Bestandsübersicht!$B170),IF(LEFT($B170,1)*1=1,SUMIFS(Kollektenübersicht!H:H,Kollektenübersicht!$E:$E,Bestandsübersicht!$D170),IF(LEFT($B170,1)*1=2,SUMIFS(Kollektenübersicht!H:H,Kollektenübersicht!$G:$G,$L170),IF(LEFT(B170,1)*1=3,SUMIFS(Kollektenübersicht!H:H,Kollektenübersicht!G:G,L170),""))))))</f>
        <v/>
      </c>
      <c r="G170" s="34" t="str">
        <f>IF($B170="","",IF(C170="Kollektenbons",SUM(Kollektenbons!F$10:F$109),IF(LEFT($B170,1)*1&gt;3,SUMIFS(Kollektenübersicht!J:J,Kollektenübersicht!$D:$D,Bestandsübersicht!$B170),IF(LEFT($B170,1)*1=1,SUMIFS(Kollektenübersicht!J:J,Kollektenübersicht!$E:$E,Bestandsübersicht!$D170),IF(OR(LEFT($B170,1)*1=2,LEFT($B170,1)*1=3),SUMIFS(Kollektenübersicht!J:J,Kollektenübersicht!$G:$G,$L170),"")))))</f>
        <v/>
      </c>
      <c r="H170" t="str">
        <f t="shared" si="6"/>
        <v/>
      </c>
    </row>
    <row r="171" spans="2:8" x14ac:dyDescent="0.3">
      <c r="B171" s="82" t="str">
        <f>IFERROR(SMALL(Nebenrechnung!C:C,Bestandsübersicht!A171),"")</f>
        <v/>
      </c>
      <c r="C171" t="str">
        <f>IF(B171="","",VLOOKUP(B171,'Eingabe Zweckbestimmungen'!#REF!,3,FALSE))</f>
        <v/>
      </c>
      <c r="D171" s="81" t="str">
        <f>IF(B171="","",IF(LEFT(B171,1)*1&gt;3,"Keine Zweckbindung",IF(B171="","",VLOOKUP(B171,'Eingabe Zweckbestimmungen'!#REF!,2,FALSE))))</f>
        <v/>
      </c>
      <c r="E171" s="143"/>
      <c r="F171" s="34" t="str">
        <f>IF($B171="","",IF(C171="Kollektenbons",SUM(Kollektenbons!C$10:C$109),IF(LEFT($B171,1)*1&gt;3,SUMIFS(Kollektenübersicht!H:H,Kollektenübersicht!$D:$D,Bestandsübersicht!$B171),IF(LEFT($B171,1)*1=1,SUMIFS(Kollektenübersicht!H:H,Kollektenübersicht!$E:$E,Bestandsübersicht!$D171),IF(LEFT($B171,1)*1=2,SUMIFS(Kollektenübersicht!H:H,Kollektenübersicht!$G:$G,$L171),IF(LEFT(B171,1)*1=3,SUMIFS(Kollektenübersicht!H:H,Kollektenübersicht!G:G,L171),""))))))</f>
        <v/>
      </c>
      <c r="G171" s="34" t="str">
        <f>IF($B171="","",IF(C171="Kollektenbons",SUM(Kollektenbons!F$10:F$109),IF(LEFT($B171,1)*1&gt;3,SUMIFS(Kollektenübersicht!J:J,Kollektenübersicht!$D:$D,Bestandsübersicht!$B171),IF(LEFT($B171,1)*1=1,SUMIFS(Kollektenübersicht!J:J,Kollektenübersicht!$E:$E,Bestandsübersicht!$D171),IF(OR(LEFT($B171,1)*1=2,LEFT($B171,1)*1=3),SUMIFS(Kollektenübersicht!J:J,Kollektenübersicht!$G:$G,$L171),"")))))</f>
        <v/>
      </c>
      <c r="H171" t="str">
        <f t="shared" si="6"/>
        <v/>
      </c>
    </row>
    <row r="172" spans="2:8" x14ac:dyDescent="0.3">
      <c r="B172" s="82" t="str">
        <f>IFERROR(SMALL(Nebenrechnung!C:C,Bestandsübersicht!A172),"")</f>
        <v/>
      </c>
      <c r="C172" t="str">
        <f>IF(B172="","",VLOOKUP(B172,'Eingabe Zweckbestimmungen'!#REF!,3,FALSE))</f>
        <v/>
      </c>
      <c r="D172" s="81" t="str">
        <f>IF(B172="","",IF(LEFT(B172,1)*1&gt;3,"Keine Zweckbindung",IF(B172="","",VLOOKUP(B172,'Eingabe Zweckbestimmungen'!#REF!,2,FALSE))))</f>
        <v/>
      </c>
      <c r="E172" s="143"/>
      <c r="F172" s="34" t="str">
        <f>IF($B172="","",IF(C172="Kollektenbons",SUM(Kollektenbons!C$10:C$109),IF(LEFT($B172,1)*1&gt;3,SUMIFS(Kollektenübersicht!H:H,Kollektenübersicht!$D:$D,Bestandsübersicht!$B172),IF(LEFT($B172,1)*1=1,SUMIFS(Kollektenübersicht!H:H,Kollektenübersicht!$E:$E,Bestandsübersicht!$D172),IF(LEFT($B172,1)*1=2,SUMIFS(Kollektenübersicht!H:H,Kollektenübersicht!$G:$G,$L172),IF(LEFT(B172,1)*1=3,SUMIFS(Kollektenübersicht!H:H,Kollektenübersicht!G:G,L172),""))))))</f>
        <v/>
      </c>
      <c r="G172" s="34" t="str">
        <f>IF($B172="","",IF(C172="Kollektenbons",SUM(Kollektenbons!F$10:F$109),IF(LEFT($B172,1)*1&gt;3,SUMIFS(Kollektenübersicht!J:J,Kollektenübersicht!$D:$D,Bestandsübersicht!$B172),IF(LEFT($B172,1)*1=1,SUMIFS(Kollektenübersicht!J:J,Kollektenübersicht!$E:$E,Bestandsübersicht!$D172),IF(OR(LEFT($B172,1)*1=2,LEFT($B172,1)*1=3),SUMIFS(Kollektenübersicht!J:J,Kollektenübersicht!$G:$G,$L172),"")))))</f>
        <v/>
      </c>
      <c r="H172" t="str">
        <f t="shared" ref="H172:H177" si="7">IF(B172="","",E172+F172+G172)</f>
        <v/>
      </c>
    </row>
    <row r="173" spans="2:8" x14ac:dyDescent="0.3">
      <c r="B173" s="82" t="str">
        <f>IFERROR(SMALL(Nebenrechnung!C:C,Bestandsübersicht!A173),"")</f>
        <v/>
      </c>
      <c r="C173" t="str">
        <f>IF(B173="","",VLOOKUP(B173,'Eingabe Zweckbestimmungen'!#REF!,3,FALSE))</f>
        <v/>
      </c>
      <c r="D173" s="81" t="str">
        <f>IF(B173="","",IF(LEFT(B173,1)*1&gt;3,"Keine Zweckbindung",IF(B173="","",VLOOKUP(B173,'Eingabe Zweckbestimmungen'!#REF!,2,FALSE))))</f>
        <v/>
      </c>
      <c r="E173" s="143"/>
      <c r="F173" s="34" t="str">
        <f>IF($B173="","",IF(C173="Kollektenbons",SUM(Kollektenbons!C$10:C$109),IF(LEFT($B173,1)*1&gt;3,SUMIFS(Kollektenübersicht!H:H,Kollektenübersicht!$D:$D,Bestandsübersicht!$B173),IF(LEFT($B173,1)*1=1,SUMIFS(Kollektenübersicht!H:H,Kollektenübersicht!$E:$E,Bestandsübersicht!$D173),IF(LEFT($B173,1)*1=2,SUMIFS(Kollektenübersicht!H:H,Kollektenübersicht!$G:$G,$L173),IF(LEFT(B173,1)*1=3,SUMIFS(Kollektenübersicht!H:H,Kollektenübersicht!G:G,L173),""))))))</f>
        <v/>
      </c>
      <c r="G173" s="34" t="str">
        <f>IF($B173="","",IF(C173="Kollektenbons",SUM(Kollektenbons!F$10:F$109),IF(LEFT($B173,1)*1&gt;3,SUMIFS(Kollektenübersicht!J:J,Kollektenübersicht!$D:$D,Bestandsübersicht!$B173),IF(LEFT($B173,1)*1=1,SUMIFS(Kollektenübersicht!J:J,Kollektenübersicht!$E:$E,Bestandsübersicht!$D173),IF(OR(LEFT($B173,1)*1=2,LEFT($B173,1)*1=3),SUMIFS(Kollektenübersicht!J:J,Kollektenübersicht!$G:$G,$L173),"")))))</f>
        <v/>
      </c>
      <c r="H173" t="str">
        <f t="shared" si="7"/>
        <v/>
      </c>
    </row>
    <row r="174" spans="2:8" x14ac:dyDescent="0.3">
      <c r="B174" s="82" t="str">
        <f>IFERROR(SMALL(Nebenrechnung!C:C,Bestandsübersicht!A174),"")</f>
        <v/>
      </c>
      <c r="C174" t="str">
        <f>IF(B174="","",VLOOKUP(B174,'Eingabe Zweckbestimmungen'!#REF!,3,FALSE))</f>
        <v/>
      </c>
      <c r="D174" s="81" t="str">
        <f>IF(B174="","",IF(LEFT(B174,1)*1&gt;3,"Keine Zweckbindung",IF(B174="","",VLOOKUP(B174,'Eingabe Zweckbestimmungen'!#REF!,2,FALSE))))</f>
        <v/>
      </c>
      <c r="E174" s="143"/>
      <c r="F174" s="34" t="str">
        <f>IF($B174="","",IF(C174="Kollektenbons",SUM(Kollektenbons!C$10:C$109),IF(LEFT($B174,1)*1&gt;3,SUMIFS(Kollektenübersicht!H:H,Kollektenübersicht!$D:$D,Bestandsübersicht!$B174),IF(LEFT($B174,1)*1=1,SUMIFS(Kollektenübersicht!H:H,Kollektenübersicht!$E:$E,Bestandsübersicht!$D174),IF(LEFT($B174,1)*1=2,SUMIFS(Kollektenübersicht!H:H,Kollektenübersicht!$G:$G,$L174),IF(LEFT(B174,1)*1=3,SUMIFS(Kollektenübersicht!H:H,Kollektenübersicht!G:G,L174),""))))))</f>
        <v/>
      </c>
      <c r="G174" s="34" t="str">
        <f>IF($B174="","",IF(C174="Kollektenbons",SUM(Kollektenbons!F$10:F$109),IF(LEFT($B174,1)*1&gt;3,SUMIFS(Kollektenübersicht!J:J,Kollektenübersicht!$D:$D,Bestandsübersicht!$B174),IF(LEFT($B174,1)*1=1,SUMIFS(Kollektenübersicht!J:J,Kollektenübersicht!$E:$E,Bestandsübersicht!$D174),IF(OR(LEFT($B174,1)*1=2,LEFT($B174,1)*1=3),SUMIFS(Kollektenübersicht!J:J,Kollektenübersicht!$G:$G,$L174),"")))))</f>
        <v/>
      </c>
      <c r="H174" t="str">
        <f t="shared" si="7"/>
        <v/>
      </c>
    </row>
    <row r="175" spans="2:8" x14ac:dyDescent="0.3">
      <c r="B175" s="82" t="str">
        <f>IFERROR(SMALL(Nebenrechnung!C:C,Bestandsübersicht!A175),"")</f>
        <v/>
      </c>
      <c r="C175" t="str">
        <f>IF(B175="","",VLOOKUP(B175,'Eingabe Zweckbestimmungen'!#REF!,3,FALSE))</f>
        <v/>
      </c>
      <c r="D175" s="81" t="str">
        <f>IF(B175="","",IF(LEFT(B175,1)*1&gt;3,"Keine Zweckbindung",IF(B175="","",VLOOKUP(B175,'Eingabe Zweckbestimmungen'!#REF!,2,FALSE))))</f>
        <v/>
      </c>
      <c r="E175" s="143"/>
      <c r="F175" s="34" t="str">
        <f>IF($B175="","",IF(C175="Kollektenbons",SUM(Kollektenbons!C$10:C$109),IF(LEFT($B175,1)*1&gt;3,SUMIFS(Kollektenübersicht!H:H,Kollektenübersicht!$D:$D,Bestandsübersicht!$B175),IF(LEFT($B175,1)*1=1,SUMIFS(Kollektenübersicht!H:H,Kollektenübersicht!$E:$E,Bestandsübersicht!$D175),IF(LEFT($B175,1)*1=2,SUMIFS(Kollektenübersicht!H:H,Kollektenübersicht!$G:$G,$L175),IF(LEFT(B175,1)*1=3,SUMIFS(Kollektenübersicht!H:H,Kollektenübersicht!G:G,L175),""))))))</f>
        <v/>
      </c>
      <c r="G175" s="34" t="str">
        <f>IF($B175="","",IF(C175="Kollektenbons",SUM(Kollektenbons!F$10:F$109),IF(LEFT($B175,1)*1&gt;3,SUMIFS(Kollektenübersicht!J:J,Kollektenübersicht!$D:$D,Bestandsübersicht!$B175),IF(LEFT($B175,1)*1=1,SUMIFS(Kollektenübersicht!J:J,Kollektenübersicht!$E:$E,Bestandsübersicht!$D175),IF(OR(LEFT($B175,1)*1=2,LEFT($B175,1)*1=3),SUMIFS(Kollektenübersicht!J:J,Kollektenübersicht!$G:$G,$L175),"")))))</f>
        <v/>
      </c>
      <c r="H175" t="str">
        <f t="shared" si="7"/>
        <v/>
      </c>
    </row>
    <row r="176" spans="2:8" x14ac:dyDescent="0.3">
      <c r="B176" s="82" t="str">
        <f>IFERROR(SMALL(Nebenrechnung!C:C,Bestandsübersicht!A176),"")</f>
        <v/>
      </c>
      <c r="C176" t="str">
        <f>IF(B176="","",VLOOKUP(B176,'Eingabe Zweckbestimmungen'!#REF!,3,FALSE))</f>
        <v/>
      </c>
      <c r="D176" s="81" t="str">
        <f>IF(B176="","",IF(LEFT(B176,1)*1&gt;3,"Keine Zweckbindung",IF(B176="","",VLOOKUP(B176,'Eingabe Zweckbestimmungen'!#REF!,2,FALSE))))</f>
        <v/>
      </c>
      <c r="E176" s="143"/>
      <c r="F176" s="34" t="str">
        <f>IF($B176="","",IF(C176="Kollektenbons",SUM(Kollektenbons!C$10:C$109),IF(LEFT($B176,1)*1&gt;3,SUMIFS(Kollektenübersicht!H:H,Kollektenübersicht!$D:$D,Bestandsübersicht!$B176),IF(LEFT($B176,1)*1=1,SUMIFS(Kollektenübersicht!H:H,Kollektenübersicht!$E:$E,Bestandsübersicht!$D176),IF(LEFT($B176,1)*1=2,SUMIFS(Kollektenübersicht!H:H,Kollektenübersicht!$G:$G,$L176),IF(LEFT(B176,1)*1=3,SUMIFS(Kollektenübersicht!H:H,Kollektenübersicht!G:G,L176),""))))))</f>
        <v/>
      </c>
      <c r="G176" s="34" t="str">
        <f>IF($B176="","",IF(C176="Kollektenbons",SUM(Kollektenbons!F$10:F$109),IF(LEFT($B176,1)*1&gt;3,SUMIFS(Kollektenübersicht!J:J,Kollektenübersicht!$D:$D,Bestandsübersicht!$B176),IF(LEFT($B176,1)*1=1,SUMIFS(Kollektenübersicht!J:J,Kollektenübersicht!$E:$E,Bestandsübersicht!$D176),IF(OR(LEFT($B176,1)*1=2,LEFT($B176,1)*1=3),SUMIFS(Kollektenübersicht!J:J,Kollektenübersicht!$G:$G,$L176),"")))))</f>
        <v/>
      </c>
      <c r="H176" t="str">
        <f t="shared" si="7"/>
        <v/>
      </c>
    </row>
    <row r="177" spans="2:8" x14ac:dyDescent="0.3">
      <c r="B177" s="82" t="str">
        <f>IFERROR(SMALL(Nebenrechnung!C:C,Bestandsübersicht!A177),"")</f>
        <v/>
      </c>
      <c r="C177" t="str">
        <f>IF(B177="","",VLOOKUP(B177,'Eingabe Zweckbestimmungen'!#REF!,3,FALSE))</f>
        <v/>
      </c>
      <c r="D177" s="81" t="str">
        <f>IF(B177="","",IF(LEFT(B177,1)*1&gt;3,"Keine Zweckbindung",IF(B177="","",VLOOKUP(B177,'Eingabe Zweckbestimmungen'!#REF!,2,FALSE))))</f>
        <v/>
      </c>
      <c r="E177" s="143"/>
      <c r="F177" s="34" t="str">
        <f>IF($B177="","",IF(C177="Kollektenbons",SUM(Kollektenbons!C$10:C$109),IF(LEFT($B177,1)*1&gt;3,SUMIFS(Kollektenübersicht!H:H,Kollektenübersicht!$D:$D,Bestandsübersicht!$B177),IF(LEFT($B177,1)*1=1,SUMIFS(Kollektenübersicht!H:H,Kollektenübersicht!$E:$E,Bestandsübersicht!$D177),IF(LEFT($B177,1)*1=2,SUMIFS(Kollektenübersicht!H:H,Kollektenübersicht!$G:$G,$L177),IF(LEFT(B177,1)*1=3,SUMIFS(Kollektenübersicht!H:H,Kollektenübersicht!G:G,L177),""))))))</f>
        <v/>
      </c>
      <c r="G177" s="34" t="str">
        <f>IF($B177="","",IF(C177="Kollektenbons",SUM(Kollektenbons!F$10:F$109),IF(LEFT($B177,1)*1&gt;3,SUMIFS(Kollektenübersicht!J:J,Kollektenübersicht!$D:$D,Bestandsübersicht!$B177),IF(LEFT($B177,1)*1=1,SUMIFS(Kollektenübersicht!J:J,Kollektenübersicht!$E:$E,Bestandsübersicht!$D177),IF(OR(LEFT($B177,1)*1=2,LEFT($B177,1)*1=3),SUMIFS(Kollektenübersicht!J:J,Kollektenübersicht!$G:$G,$L177),"")))))</f>
        <v/>
      </c>
      <c r="H177" t="str">
        <f t="shared" si="7"/>
        <v/>
      </c>
    </row>
  </sheetData>
  <sheetProtection algorithmName="SHA-512" hashValue="bUQ7jGszLRnMA9z0iMQR3xWBXa5oaFgFvv2VvHTHmABCthNsHxHuFqFEZPK4qWsEd+sQ6Ii8cTxxxzP34rFEpw==" saltValue="mDAVoriwxdVV3HDsvaDePA==" spinCount="100000" sheet="1" selectLockedCells="1"/>
  <mergeCells count="4">
    <mergeCell ref="C2:D3"/>
    <mergeCell ref="G2:H3"/>
    <mergeCell ref="I2:J3"/>
    <mergeCell ref="A11:B11"/>
  </mergeCells>
  <pageMargins left="0.7" right="0.7" top="0.78740157499999996" bottom="0.78740157499999996" header="0.3" footer="0.3"/>
  <pageSetup paperSize="9" scale="7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36</vt:i4>
      </vt:variant>
    </vt:vector>
  </HeadingPairs>
  <TitlesOfParts>
    <vt:vector size="45" baseType="lpstr">
      <vt:lpstr>Dekanate</vt:lpstr>
      <vt:lpstr>Kirchengemeinden</vt:lpstr>
      <vt:lpstr>Kollektenübersicht</vt:lpstr>
      <vt:lpstr>Bestandsermittlung Abrechnung</vt:lpstr>
      <vt:lpstr>Eingabe Zweckbestimmungen</vt:lpstr>
      <vt:lpstr>Nebenrechnung</vt:lpstr>
      <vt:lpstr>Anfangsbestände</vt:lpstr>
      <vt:lpstr>Kollektenbons</vt:lpstr>
      <vt:lpstr>Bestandsübersicht</vt:lpstr>
      <vt:lpstr>Alzey_Wöllstein</vt:lpstr>
      <vt:lpstr>an_der_Dill</vt:lpstr>
      <vt:lpstr>an_der_Lahn</vt:lpstr>
      <vt:lpstr>Bergstraße</vt:lpstr>
      <vt:lpstr>Biedenkopf_Gladenbach</vt:lpstr>
      <vt:lpstr>Büdinger_Land</vt:lpstr>
      <vt:lpstr>Darmstadt</vt:lpstr>
      <vt:lpstr>Dreieich_Rodgau</vt:lpstr>
      <vt:lpstr>Bestandsübersicht!Druckbereich</vt:lpstr>
      <vt:lpstr>Kollektenübersicht!Druckbereich</vt:lpstr>
      <vt:lpstr>Kollektenbons!Drucktitel</vt:lpstr>
      <vt:lpstr>Gießen</vt:lpstr>
      <vt:lpstr>Gießener_Land</vt:lpstr>
      <vt:lpstr>Groß_Gerau_Rüsselsheim</vt:lpstr>
      <vt:lpstr>Hochtaunus</vt:lpstr>
      <vt:lpstr>Ingelheim_Oppenheim</vt:lpstr>
      <vt:lpstr>Kronberg</vt:lpstr>
      <vt:lpstr>Mainz</vt:lpstr>
      <vt:lpstr>Nassau_Nord</vt:lpstr>
      <vt:lpstr>Nassauer_Land</vt:lpstr>
      <vt:lpstr>Oberhessen</vt:lpstr>
      <vt:lpstr>Oberursel</vt:lpstr>
      <vt:lpstr>Odenwald</vt:lpstr>
      <vt:lpstr>Rhein_Lahn_Westerwald</vt:lpstr>
      <vt:lpstr>Rheingau_Taunus</vt:lpstr>
      <vt:lpstr>Rheinhessen</vt:lpstr>
      <vt:lpstr>Starkenburg_Ost</vt:lpstr>
      <vt:lpstr>Starkenburg_West</vt:lpstr>
      <vt:lpstr>Vogelsberg</vt:lpstr>
      <vt:lpstr>Vorderer_Odenwald</vt:lpstr>
      <vt:lpstr>Westerwald</vt:lpstr>
      <vt:lpstr>Kirchengemeinden!Wetterau</vt:lpstr>
      <vt:lpstr>Wetterau</vt:lpstr>
      <vt:lpstr>Wiesbaden</vt:lpstr>
      <vt:lpstr>Wiesbaden_Rheingau_Taunus</vt:lpstr>
      <vt:lpstr>Worms_Wonnegau</vt:lpstr>
    </vt:vector>
  </TitlesOfParts>
  <Company>EKHN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Marisa</dc:creator>
  <cp:lastModifiedBy>Sauder, Philipp</cp:lastModifiedBy>
  <cp:lastPrinted>2023-10-12T04:35:16Z</cp:lastPrinted>
  <dcterms:created xsi:type="dcterms:W3CDTF">2023-08-15T12:21:04Z</dcterms:created>
  <dcterms:modified xsi:type="dcterms:W3CDTF">2023-11-07T19:19:42Z</dcterms:modified>
</cp:coreProperties>
</file>