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192.168.5.13\vol_filer\datagrp\Projekte\Doppik\03_Teilprojekte\TP2_Fachkonzepte Doppik\31_weitere_Arbeitshilfen\Kollekten BB\"/>
    </mc:Choice>
  </mc:AlternateContent>
  <xr:revisionPtr revIDLastSave="0" documentId="13_ncr:1_{353C06B4-1937-48CA-8C09-195503432B07}" xr6:coauthVersionLast="36" xr6:coauthVersionMax="36" xr10:uidLastSave="{00000000-0000-0000-0000-000000000000}"/>
  <bookViews>
    <workbookView xWindow="0" yWindow="0" windowWidth="28800" windowHeight="11325" tabRatio="913" activeTab="2" xr2:uid="{E9272968-F1EB-4C30-AF83-3A0AB964A70A}"/>
  </bookViews>
  <sheets>
    <sheet name="Kollektenübersicht" sheetId="4" r:id="rId1"/>
    <sheet name="Bestandsermittlung Abrechnung" sheetId="17" r:id="rId2"/>
    <sheet name="Eingabe Zweckbestimmungen" sheetId="7" r:id="rId3"/>
    <sheet name="Nebenrechnung" sheetId="19" state="hidden" r:id="rId4"/>
    <sheet name="Anfangsbestände" sheetId="15" r:id="rId5"/>
    <sheet name="Kollektenbons" sheetId="18" r:id="rId6"/>
    <sheet name="Bestandsübersicht" sheetId="13" r:id="rId7"/>
  </sheets>
  <definedNames>
    <definedName name="_xlnm._FilterDatabase" localSheetId="2" hidden="1">'Eingabe Zweckbestimmungen'!$J$1:$L$151</definedName>
    <definedName name="_xlnm.Print_Area" localSheetId="6">Bestandsübersicht!$A$1:$H$177</definedName>
    <definedName name="_xlnm.Print_Area" localSheetId="0">Kollektenübersicht!$A$1:$Q$116</definedName>
    <definedName name="_xlnm.Print_Titles" localSheetId="5">Kollektenbons!$1:$9</definedName>
    <definedName name="Freie">'Eingabe Zweckbestimmungen'!#REF!</definedName>
    <definedName name="Freie_weiterzuleitden_Kollekten">'Eingabe Zweckbestimmungen'!#REF!</definedName>
    <definedName name="Kategoriebestimmung">'Eingabe Zweckbestimmungen'!#REF!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7" l="1"/>
  <c r="R151" i="19"/>
  <c r="S151" i="19" s="1"/>
  <c r="O151" i="19"/>
  <c r="P151" i="19" s="1"/>
  <c r="K151" i="19"/>
  <c r="J151" i="19"/>
  <c r="I151" i="19"/>
  <c r="R150" i="19"/>
  <c r="S150" i="19" s="1"/>
  <c r="O150" i="19"/>
  <c r="P150" i="19" s="1"/>
  <c r="K150" i="19"/>
  <c r="J150" i="19"/>
  <c r="I150" i="19"/>
  <c r="R149" i="19"/>
  <c r="S149" i="19" s="1"/>
  <c r="O149" i="19"/>
  <c r="P149" i="19" s="1"/>
  <c r="K149" i="19"/>
  <c r="J149" i="19"/>
  <c r="I149" i="19"/>
  <c r="R148" i="19"/>
  <c r="S148" i="19" s="1"/>
  <c r="O148" i="19"/>
  <c r="P148" i="19" s="1"/>
  <c r="K148" i="19"/>
  <c r="J148" i="19"/>
  <c r="I148" i="19"/>
  <c r="R147" i="19"/>
  <c r="S147" i="19" s="1"/>
  <c r="O147" i="19"/>
  <c r="P147" i="19" s="1"/>
  <c r="K147" i="19"/>
  <c r="J147" i="19"/>
  <c r="I147" i="19"/>
  <c r="R146" i="19"/>
  <c r="S146" i="19" s="1"/>
  <c r="O146" i="19"/>
  <c r="P146" i="19" s="1"/>
  <c r="K146" i="19"/>
  <c r="J146" i="19"/>
  <c r="I146" i="19"/>
  <c r="R145" i="19"/>
  <c r="S145" i="19" s="1"/>
  <c r="O145" i="19"/>
  <c r="P145" i="19" s="1"/>
  <c r="K145" i="19"/>
  <c r="J145" i="19"/>
  <c r="I145" i="19"/>
  <c r="R144" i="19"/>
  <c r="S144" i="19" s="1"/>
  <c r="O144" i="19"/>
  <c r="P144" i="19" s="1"/>
  <c r="K144" i="19"/>
  <c r="J144" i="19"/>
  <c r="I144" i="19"/>
  <c r="R143" i="19"/>
  <c r="S143" i="19" s="1"/>
  <c r="O143" i="19"/>
  <c r="P143" i="19" s="1"/>
  <c r="K143" i="19"/>
  <c r="J143" i="19"/>
  <c r="I143" i="19"/>
  <c r="R142" i="19"/>
  <c r="S142" i="19" s="1"/>
  <c r="O142" i="19"/>
  <c r="P142" i="19" s="1"/>
  <c r="K142" i="19"/>
  <c r="J142" i="19"/>
  <c r="I142" i="19"/>
  <c r="R141" i="19"/>
  <c r="S141" i="19" s="1"/>
  <c r="O141" i="19"/>
  <c r="P141" i="19" s="1"/>
  <c r="K141" i="19"/>
  <c r="J141" i="19"/>
  <c r="I141" i="19"/>
  <c r="R140" i="19"/>
  <c r="S140" i="19" s="1"/>
  <c r="O140" i="19"/>
  <c r="P140" i="19" s="1"/>
  <c r="K140" i="19"/>
  <c r="J140" i="19"/>
  <c r="I140" i="19"/>
  <c r="R139" i="19"/>
  <c r="S139" i="19" s="1"/>
  <c r="O139" i="19"/>
  <c r="P139" i="19" s="1"/>
  <c r="K139" i="19"/>
  <c r="J139" i="19"/>
  <c r="I139" i="19"/>
  <c r="R138" i="19"/>
  <c r="S138" i="19" s="1"/>
  <c r="O138" i="19"/>
  <c r="P138" i="19" s="1"/>
  <c r="K138" i="19"/>
  <c r="J138" i="19"/>
  <c r="I138" i="19"/>
  <c r="R137" i="19"/>
  <c r="S137" i="19" s="1"/>
  <c r="O137" i="19"/>
  <c r="P137" i="19" s="1"/>
  <c r="K137" i="19"/>
  <c r="J137" i="19"/>
  <c r="I137" i="19"/>
  <c r="R136" i="19"/>
  <c r="S136" i="19" s="1"/>
  <c r="O136" i="19"/>
  <c r="P136" i="19" s="1"/>
  <c r="K136" i="19"/>
  <c r="J136" i="19"/>
  <c r="I136" i="19"/>
  <c r="R135" i="19"/>
  <c r="S135" i="19" s="1"/>
  <c r="O135" i="19"/>
  <c r="P135" i="19" s="1"/>
  <c r="K135" i="19"/>
  <c r="J135" i="19"/>
  <c r="I135" i="19"/>
  <c r="R134" i="19"/>
  <c r="S134" i="19" s="1"/>
  <c r="O134" i="19"/>
  <c r="P134" i="19" s="1"/>
  <c r="K134" i="19"/>
  <c r="J134" i="19"/>
  <c r="I134" i="19"/>
  <c r="R133" i="19"/>
  <c r="S133" i="19" s="1"/>
  <c r="O133" i="19"/>
  <c r="P133" i="19" s="1"/>
  <c r="K133" i="19"/>
  <c r="J133" i="19"/>
  <c r="I133" i="19"/>
  <c r="R132" i="19"/>
  <c r="S132" i="19" s="1"/>
  <c r="O132" i="19"/>
  <c r="P132" i="19" s="1"/>
  <c r="K132" i="19"/>
  <c r="J132" i="19"/>
  <c r="I132" i="19"/>
  <c r="R131" i="19"/>
  <c r="S131" i="19" s="1"/>
  <c r="O131" i="19"/>
  <c r="P131" i="19" s="1"/>
  <c r="K131" i="19"/>
  <c r="J131" i="19"/>
  <c r="I131" i="19"/>
  <c r="R130" i="19"/>
  <c r="S130" i="19" s="1"/>
  <c r="O130" i="19"/>
  <c r="P130" i="19" s="1"/>
  <c r="K130" i="19"/>
  <c r="J130" i="19"/>
  <c r="I130" i="19"/>
  <c r="R129" i="19"/>
  <c r="S129" i="19" s="1"/>
  <c r="O129" i="19"/>
  <c r="P129" i="19" s="1"/>
  <c r="K129" i="19"/>
  <c r="J129" i="19"/>
  <c r="I129" i="19"/>
  <c r="R128" i="19"/>
  <c r="S128" i="19" s="1"/>
  <c r="O128" i="19"/>
  <c r="P128" i="19" s="1"/>
  <c r="K128" i="19"/>
  <c r="J128" i="19"/>
  <c r="I128" i="19"/>
  <c r="R127" i="19"/>
  <c r="S127" i="19" s="1"/>
  <c r="O127" i="19"/>
  <c r="P127" i="19" s="1"/>
  <c r="K127" i="19"/>
  <c r="J127" i="19"/>
  <c r="I127" i="19"/>
  <c r="R126" i="19"/>
  <c r="S126" i="19" s="1"/>
  <c r="O126" i="19"/>
  <c r="P126" i="19" s="1"/>
  <c r="K126" i="19"/>
  <c r="J126" i="19"/>
  <c r="I126" i="19"/>
  <c r="R125" i="19"/>
  <c r="S125" i="19" s="1"/>
  <c r="O125" i="19"/>
  <c r="P125" i="19" s="1"/>
  <c r="K125" i="19"/>
  <c r="J125" i="19"/>
  <c r="I125" i="19"/>
  <c r="R124" i="19"/>
  <c r="S124" i="19" s="1"/>
  <c r="O124" i="19"/>
  <c r="P124" i="19" s="1"/>
  <c r="K124" i="19"/>
  <c r="J124" i="19"/>
  <c r="I124" i="19"/>
  <c r="R123" i="19"/>
  <c r="S123" i="19" s="1"/>
  <c r="O123" i="19"/>
  <c r="P123" i="19" s="1"/>
  <c r="K123" i="19"/>
  <c r="J123" i="19"/>
  <c r="I123" i="19"/>
  <c r="R122" i="19"/>
  <c r="S122" i="19" s="1"/>
  <c r="O122" i="19"/>
  <c r="P122" i="19" s="1"/>
  <c r="K122" i="19"/>
  <c r="J122" i="19"/>
  <c r="I122" i="19"/>
  <c r="R121" i="19"/>
  <c r="S121" i="19" s="1"/>
  <c r="O121" i="19"/>
  <c r="P121" i="19" s="1"/>
  <c r="K121" i="19"/>
  <c r="J121" i="19"/>
  <c r="I121" i="19"/>
  <c r="R120" i="19"/>
  <c r="S120" i="19" s="1"/>
  <c r="O120" i="19"/>
  <c r="P120" i="19" s="1"/>
  <c r="K120" i="19"/>
  <c r="J120" i="19"/>
  <c r="I120" i="19"/>
  <c r="R119" i="19"/>
  <c r="S119" i="19" s="1"/>
  <c r="O119" i="19"/>
  <c r="P119" i="19" s="1"/>
  <c r="K119" i="19"/>
  <c r="J119" i="19"/>
  <c r="I119" i="19"/>
  <c r="R118" i="19"/>
  <c r="S118" i="19" s="1"/>
  <c r="O118" i="19"/>
  <c r="P118" i="19" s="1"/>
  <c r="K118" i="19"/>
  <c r="J118" i="19"/>
  <c r="I118" i="19"/>
  <c r="R117" i="19"/>
  <c r="S117" i="19" s="1"/>
  <c r="O117" i="19"/>
  <c r="P117" i="19" s="1"/>
  <c r="K117" i="19"/>
  <c r="J117" i="19"/>
  <c r="I117" i="19"/>
  <c r="R116" i="19"/>
  <c r="S116" i="19" s="1"/>
  <c r="O116" i="19"/>
  <c r="P116" i="19" s="1"/>
  <c r="K116" i="19"/>
  <c r="J116" i="19"/>
  <c r="I116" i="19"/>
  <c r="R115" i="19"/>
  <c r="S115" i="19" s="1"/>
  <c r="O115" i="19"/>
  <c r="P115" i="19" s="1"/>
  <c r="K115" i="19"/>
  <c r="J115" i="19"/>
  <c r="I115" i="19"/>
  <c r="R114" i="19"/>
  <c r="S114" i="19" s="1"/>
  <c r="O114" i="19"/>
  <c r="P114" i="19" s="1"/>
  <c r="K114" i="19"/>
  <c r="J114" i="19"/>
  <c r="I114" i="19"/>
  <c r="R113" i="19"/>
  <c r="S113" i="19" s="1"/>
  <c r="O113" i="19"/>
  <c r="P113" i="19" s="1"/>
  <c r="K113" i="19"/>
  <c r="J113" i="19"/>
  <c r="I113" i="19"/>
  <c r="R112" i="19"/>
  <c r="S112" i="19" s="1"/>
  <c r="O112" i="19"/>
  <c r="P112" i="19" s="1"/>
  <c r="K112" i="19"/>
  <c r="J112" i="19"/>
  <c r="I112" i="19"/>
  <c r="R111" i="19"/>
  <c r="S111" i="19" s="1"/>
  <c r="O111" i="19"/>
  <c r="P111" i="19" s="1"/>
  <c r="K111" i="19"/>
  <c r="J111" i="19"/>
  <c r="I111" i="19"/>
  <c r="R110" i="19"/>
  <c r="S110" i="19" s="1"/>
  <c r="O110" i="19"/>
  <c r="P110" i="19" s="1"/>
  <c r="K110" i="19"/>
  <c r="J110" i="19"/>
  <c r="I110" i="19"/>
  <c r="R109" i="19"/>
  <c r="S109" i="19" s="1"/>
  <c r="O109" i="19"/>
  <c r="P109" i="19" s="1"/>
  <c r="K109" i="19"/>
  <c r="J109" i="19"/>
  <c r="I109" i="19"/>
  <c r="R108" i="19"/>
  <c r="S108" i="19" s="1"/>
  <c r="O108" i="19"/>
  <c r="P108" i="19" s="1"/>
  <c r="K108" i="19"/>
  <c r="J108" i="19"/>
  <c r="I108" i="19"/>
  <c r="R107" i="19"/>
  <c r="S107" i="19" s="1"/>
  <c r="O107" i="19"/>
  <c r="P107" i="19" s="1"/>
  <c r="K107" i="19"/>
  <c r="J107" i="19"/>
  <c r="I107" i="19"/>
  <c r="R106" i="19"/>
  <c r="S106" i="19" s="1"/>
  <c r="O106" i="19"/>
  <c r="P106" i="19" s="1"/>
  <c r="K106" i="19"/>
  <c r="J106" i="19"/>
  <c r="I106" i="19"/>
  <c r="R105" i="19"/>
  <c r="S105" i="19" s="1"/>
  <c r="O105" i="19"/>
  <c r="P105" i="19" s="1"/>
  <c r="K105" i="19"/>
  <c r="J105" i="19"/>
  <c r="I105" i="19"/>
  <c r="R104" i="19"/>
  <c r="S104" i="19" s="1"/>
  <c r="O104" i="19"/>
  <c r="P104" i="19" s="1"/>
  <c r="K104" i="19"/>
  <c r="J104" i="19"/>
  <c r="I104" i="19"/>
  <c r="R103" i="19"/>
  <c r="S103" i="19" s="1"/>
  <c r="O103" i="19"/>
  <c r="P103" i="19" s="1"/>
  <c r="K103" i="19"/>
  <c r="J103" i="19"/>
  <c r="I103" i="19"/>
  <c r="R102" i="19"/>
  <c r="S102" i="19" s="1"/>
  <c r="O102" i="19"/>
  <c r="P102" i="19" s="1"/>
  <c r="K102" i="19"/>
  <c r="J102" i="19"/>
  <c r="I102" i="19"/>
  <c r="R101" i="19"/>
  <c r="S101" i="19" s="1"/>
  <c r="O101" i="19"/>
  <c r="P101" i="19" s="1"/>
  <c r="K101" i="19"/>
  <c r="J101" i="19"/>
  <c r="I101" i="19"/>
  <c r="R100" i="19"/>
  <c r="S100" i="19" s="1"/>
  <c r="O100" i="19"/>
  <c r="P100" i="19" s="1"/>
  <c r="K100" i="19"/>
  <c r="J100" i="19"/>
  <c r="I100" i="19"/>
  <c r="R99" i="19"/>
  <c r="S99" i="19" s="1"/>
  <c r="O99" i="19"/>
  <c r="P99" i="19" s="1"/>
  <c r="K99" i="19"/>
  <c r="J99" i="19"/>
  <c r="I99" i="19"/>
  <c r="R98" i="19"/>
  <c r="S98" i="19" s="1"/>
  <c r="O98" i="19"/>
  <c r="P98" i="19" s="1"/>
  <c r="K98" i="19"/>
  <c r="J98" i="19"/>
  <c r="I98" i="19"/>
  <c r="R97" i="19"/>
  <c r="S97" i="19" s="1"/>
  <c r="O97" i="19"/>
  <c r="P97" i="19" s="1"/>
  <c r="K97" i="19"/>
  <c r="J97" i="19"/>
  <c r="I97" i="19"/>
  <c r="R96" i="19"/>
  <c r="S96" i="19" s="1"/>
  <c r="O96" i="19"/>
  <c r="P96" i="19" s="1"/>
  <c r="K96" i="19"/>
  <c r="J96" i="19"/>
  <c r="I96" i="19"/>
  <c r="R95" i="19"/>
  <c r="S95" i="19" s="1"/>
  <c r="O95" i="19"/>
  <c r="P95" i="19" s="1"/>
  <c r="K95" i="19"/>
  <c r="J95" i="19"/>
  <c r="I95" i="19"/>
  <c r="R94" i="19"/>
  <c r="S94" i="19" s="1"/>
  <c r="O94" i="19"/>
  <c r="P94" i="19" s="1"/>
  <c r="K94" i="19"/>
  <c r="J94" i="19"/>
  <c r="I94" i="19"/>
  <c r="R93" i="19"/>
  <c r="S93" i="19" s="1"/>
  <c r="O93" i="19"/>
  <c r="P93" i="19" s="1"/>
  <c r="K93" i="19"/>
  <c r="J93" i="19"/>
  <c r="I93" i="19"/>
  <c r="R92" i="19"/>
  <c r="S92" i="19" s="1"/>
  <c r="O92" i="19"/>
  <c r="P92" i="19" s="1"/>
  <c r="K92" i="19"/>
  <c r="J92" i="19"/>
  <c r="I92" i="19"/>
  <c r="R91" i="19"/>
  <c r="S91" i="19" s="1"/>
  <c r="O91" i="19"/>
  <c r="P91" i="19" s="1"/>
  <c r="K91" i="19"/>
  <c r="J91" i="19"/>
  <c r="I91" i="19"/>
  <c r="R90" i="19"/>
  <c r="S90" i="19" s="1"/>
  <c r="O90" i="19"/>
  <c r="P90" i="19" s="1"/>
  <c r="K90" i="19"/>
  <c r="J90" i="19"/>
  <c r="I90" i="19"/>
  <c r="R89" i="19"/>
  <c r="S89" i="19" s="1"/>
  <c r="O89" i="19"/>
  <c r="P89" i="19" s="1"/>
  <c r="K89" i="19"/>
  <c r="J89" i="19"/>
  <c r="I89" i="19"/>
  <c r="R88" i="19"/>
  <c r="S88" i="19" s="1"/>
  <c r="O88" i="19"/>
  <c r="P88" i="19" s="1"/>
  <c r="K88" i="19"/>
  <c r="J88" i="19"/>
  <c r="I88" i="19"/>
  <c r="R87" i="19"/>
  <c r="S87" i="19" s="1"/>
  <c r="O87" i="19"/>
  <c r="P87" i="19" s="1"/>
  <c r="K87" i="19"/>
  <c r="J87" i="19"/>
  <c r="I87" i="19"/>
  <c r="R86" i="19"/>
  <c r="S86" i="19" s="1"/>
  <c r="O86" i="19"/>
  <c r="P86" i="19" s="1"/>
  <c r="K86" i="19"/>
  <c r="J86" i="19"/>
  <c r="I86" i="19"/>
  <c r="R85" i="19"/>
  <c r="S85" i="19" s="1"/>
  <c r="O85" i="19"/>
  <c r="P85" i="19" s="1"/>
  <c r="K85" i="19"/>
  <c r="J85" i="19"/>
  <c r="I85" i="19"/>
  <c r="R84" i="19"/>
  <c r="S84" i="19" s="1"/>
  <c r="O84" i="19"/>
  <c r="P84" i="19" s="1"/>
  <c r="K84" i="19"/>
  <c r="J84" i="19"/>
  <c r="I84" i="19"/>
  <c r="R83" i="19"/>
  <c r="S83" i="19" s="1"/>
  <c r="O83" i="19"/>
  <c r="P83" i="19" s="1"/>
  <c r="K83" i="19"/>
  <c r="J83" i="19"/>
  <c r="I83" i="19"/>
  <c r="R82" i="19"/>
  <c r="S82" i="19" s="1"/>
  <c r="O82" i="19"/>
  <c r="P82" i="19" s="1"/>
  <c r="K82" i="19"/>
  <c r="J82" i="19"/>
  <c r="I82" i="19"/>
  <c r="R81" i="19"/>
  <c r="S81" i="19" s="1"/>
  <c r="O81" i="19"/>
  <c r="P81" i="19" s="1"/>
  <c r="K81" i="19"/>
  <c r="J81" i="19"/>
  <c r="I81" i="19"/>
  <c r="R80" i="19"/>
  <c r="S80" i="19" s="1"/>
  <c r="O80" i="19"/>
  <c r="P80" i="19" s="1"/>
  <c r="K80" i="19"/>
  <c r="J80" i="19"/>
  <c r="I80" i="19"/>
  <c r="R79" i="19"/>
  <c r="S79" i="19" s="1"/>
  <c r="O79" i="19"/>
  <c r="P79" i="19" s="1"/>
  <c r="K79" i="19"/>
  <c r="J79" i="19"/>
  <c r="I79" i="19"/>
  <c r="R78" i="19"/>
  <c r="S78" i="19" s="1"/>
  <c r="O78" i="19"/>
  <c r="P78" i="19" s="1"/>
  <c r="K78" i="19"/>
  <c r="J78" i="19"/>
  <c r="I78" i="19"/>
  <c r="R77" i="19"/>
  <c r="S77" i="19" s="1"/>
  <c r="O77" i="19"/>
  <c r="P77" i="19" s="1"/>
  <c r="K77" i="19"/>
  <c r="J77" i="19"/>
  <c r="I77" i="19"/>
  <c r="R76" i="19"/>
  <c r="S76" i="19" s="1"/>
  <c r="O76" i="19"/>
  <c r="P76" i="19" s="1"/>
  <c r="K76" i="19"/>
  <c r="J76" i="19"/>
  <c r="I76" i="19"/>
  <c r="R75" i="19"/>
  <c r="S75" i="19" s="1"/>
  <c r="O75" i="19"/>
  <c r="P75" i="19" s="1"/>
  <c r="K75" i="19"/>
  <c r="J75" i="19"/>
  <c r="I75" i="19"/>
  <c r="R74" i="19"/>
  <c r="S74" i="19" s="1"/>
  <c r="O74" i="19"/>
  <c r="P74" i="19" s="1"/>
  <c r="K74" i="19"/>
  <c r="J74" i="19"/>
  <c r="I74" i="19"/>
  <c r="R73" i="19"/>
  <c r="S73" i="19" s="1"/>
  <c r="O73" i="19"/>
  <c r="P73" i="19" s="1"/>
  <c r="K73" i="19"/>
  <c r="J73" i="19"/>
  <c r="I73" i="19"/>
  <c r="R72" i="19"/>
  <c r="S72" i="19" s="1"/>
  <c r="O72" i="19"/>
  <c r="P72" i="19" s="1"/>
  <c r="K72" i="19"/>
  <c r="J72" i="19"/>
  <c r="I72" i="19"/>
  <c r="R71" i="19"/>
  <c r="S71" i="19" s="1"/>
  <c r="O71" i="19"/>
  <c r="P71" i="19" s="1"/>
  <c r="K71" i="19"/>
  <c r="J71" i="19"/>
  <c r="I71" i="19"/>
  <c r="R70" i="19"/>
  <c r="S70" i="19" s="1"/>
  <c r="O70" i="19"/>
  <c r="P70" i="19" s="1"/>
  <c r="K70" i="19"/>
  <c r="J70" i="19"/>
  <c r="I70" i="19"/>
  <c r="R69" i="19"/>
  <c r="S69" i="19" s="1"/>
  <c r="O69" i="19"/>
  <c r="P69" i="19" s="1"/>
  <c r="K69" i="19"/>
  <c r="J69" i="19"/>
  <c r="I69" i="19"/>
  <c r="R68" i="19"/>
  <c r="S68" i="19" s="1"/>
  <c r="O68" i="19"/>
  <c r="P68" i="19" s="1"/>
  <c r="K68" i="19"/>
  <c r="J68" i="19"/>
  <c r="I68" i="19"/>
  <c r="R67" i="19"/>
  <c r="S67" i="19" s="1"/>
  <c r="O67" i="19"/>
  <c r="P67" i="19" s="1"/>
  <c r="K67" i="19"/>
  <c r="J67" i="19"/>
  <c r="I67" i="19"/>
  <c r="R66" i="19"/>
  <c r="S66" i="19" s="1"/>
  <c r="O66" i="19"/>
  <c r="P66" i="19" s="1"/>
  <c r="K66" i="19"/>
  <c r="J66" i="19"/>
  <c r="I66" i="19"/>
  <c r="R65" i="19"/>
  <c r="S65" i="19" s="1"/>
  <c r="O65" i="19"/>
  <c r="P65" i="19" s="1"/>
  <c r="K65" i="19"/>
  <c r="J65" i="19"/>
  <c r="I65" i="19"/>
  <c r="R64" i="19"/>
  <c r="S64" i="19" s="1"/>
  <c r="O64" i="19"/>
  <c r="P64" i="19" s="1"/>
  <c r="K64" i="19"/>
  <c r="J64" i="19"/>
  <c r="I64" i="19"/>
  <c r="R63" i="19"/>
  <c r="S63" i="19" s="1"/>
  <c r="O63" i="19"/>
  <c r="P63" i="19" s="1"/>
  <c r="K63" i="19"/>
  <c r="J63" i="19"/>
  <c r="I63" i="19"/>
  <c r="R62" i="19"/>
  <c r="S62" i="19" s="1"/>
  <c r="O62" i="19"/>
  <c r="P62" i="19" s="1"/>
  <c r="K62" i="19"/>
  <c r="J62" i="19"/>
  <c r="I62" i="19"/>
  <c r="R61" i="19"/>
  <c r="S61" i="19" s="1"/>
  <c r="O61" i="19"/>
  <c r="P61" i="19" s="1"/>
  <c r="K61" i="19"/>
  <c r="J61" i="19"/>
  <c r="I61" i="19"/>
  <c r="R60" i="19"/>
  <c r="S60" i="19" s="1"/>
  <c r="O60" i="19"/>
  <c r="P60" i="19" s="1"/>
  <c r="K60" i="19"/>
  <c r="J60" i="19"/>
  <c r="I60" i="19"/>
  <c r="R59" i="19"/>
  <c r="S59" i="19" s="1"/>
  <c r="O59" i="19"/>
  <c r="P59" i="19" s="1"/>
  <c r="K59" i="19"/>
  <c r="J59" i="19"/>
  <c r="I59" i="19"/>
  <c r="R58" i="19"/>
  <c r="S58" i="19" s="1"/>
  <c r="O58" i="19"/>
  <c r="P58" i="19" s="1"/>
  <c r="K58" i="19"/>
  <c r="J58" i="19"/>
  <c r="I58" i="19"/>
  <c r="R57" i="19"/>
  <c r="S57" i="19" s="1"/>
  <c r="O57" i="19"/>
  <c r="P57" i="19" s="1"/>
  <c r="K57" i="19"/>
  <c r="J57" i="19"/>
  <c r="I57" i="19"/>
  <c r="R56" i="19"/>
  <c r="S56" i="19" s="1"/>
  <c r="O56" i="19"/>
  <c r="P56" i="19" s="1"/>
  <c r="K56" i="19"/>
  <c r="J56" i="19"/>
  <c r="I56" i="19"/>
  <c r="R55" i="19"/>
  <c r="S55" i="19" s="1"/>
  <c r="O55" i="19"/>
  <c r="P55" i="19" s="1"/>
  <c r="K55" i="19"/>
  <c r="J55" i="19"/>
  <c r="I55" i="19"/>
  <c r="R54" i="19"/>
  <c r="S54" i="19" s="1"/>
  <c r="O54" i="19"/>
  <c r="P54" i="19" s="1"/>
  <c r="K54" i="19"/>
  <c r="J54" i="19"/>
  <c r="I54" i="19"/>
  <c r="R53" i="19"/>
  <c r="S53" i="19" s="1"/>
  <c r="O53" i="19"/>
  <c r="P53" i="19" s="1"/>
  <c r="K53" i="19"/>
  <c r="J53" i="19"/>
  <c r="I53" i="19"/>
  <c r="R52" i="19"/>
  <c r="S52" i="19" s="1"/>
  <c r="O52" i="19"/>
  <c r="P52" i="19" s="1"/>
  <c r="K52" i="19"/>
  <c r="J52" i="19"/>
  <c r="I52" i="19"/>
  <c r="R51" i="19"/>
  <c r="S51" i="19" s="1"/>
  <c r="O51" i="19"/>
  <c r="P51" i="19" s="1"/>
  <c r="K51" i="19"/>
  <c r="J51" i="19"/>
  <c r="I51" i="19"/>
  <c r="R50" i="19"/>
  <c r="S50" i="19" s="1"/>
  <c r="O50" i="19"/>
  <c r="P50" i="19" s="1"/>
  <c r="K50" i="19"/>
  <c r="J50" i="19"/>
  <c r="I50" i="19"/>
  <c r="R49" i="19"/>
  <c r="S49" i="19" s="1"/>
  <c r="O49" i="19"/>
  <c r="P49" i="19" s="1"/>
  <c r="K49" i="19"/>
  <c r="J49" i="19"/>
  <c r="I49" i="19"/>
  <c r="R48" i="19"/>
  <c r="S48" i="19" s="1"/>
  <c r="O48" i="19"/>
  <c r="P48" i="19" s="1"/>
  <c r="K48" i="19"/>
  <c r="J48" i="19"/>
  <c r="I48" i="19"/>
  <c r="R47" i="19"/>
  <c r="S47" i="19" s="1"/>
  <c r="O47" i="19"/>
  <c r="P47" i="19" s="1"/>
  <c r="K47" i="19"/>
  <c r="J47" i="19"/>
  <c r="I47" i="19"/>
  <c r="R46" i="19"/>
  <c r="S46" i="19" s="1"/>
  <c r="O46" i="19"/>
  <c r="P46" i="19" s="1"/>
  <c r="K46" i="19"/>
  <c r="J46" i="19"/>
  <c r="I46" i="19"/>
  <c r="R45" i="19"/>
  <c r="S45" i="19" s="1"/>
  <c r="O45" i="19"/>
  <c r="P45" i="19" s="1"/>
  <c r="K45" i="19"/>
  <c r="J45" i="19"/>
  <c r="I45" i="19"/>
  <c r="R44" i="19"/>
  <c r="S44" i="19" s="1"/>
  <c r="O44" i="19"/>
  <c r="P44" i="19" s="1"/>
  <c r="K44" i="19"/>
  <c r="J44" i="19"/>
  <c r="I44" i="19"/>
  <c r="R43" i="19"/>
  <c r="S43" i="19" s="1"/>
  <c r="O43" i="19"/>
  <c r="P43" i="19" s="1"/>
  <c r="K43" i="19"/>
  <c r="J43" i="19"/>
  <c r="I43" i="19"/>
  <c r="R42" i="19"/>
  <c r="S42" i="19" s="1"/>
  <c r="O42" i="19"/>
  <c r="P42" i="19" s="1"/>
  <c r="K42" i="19"/>
  <c r="J42" i="19"/>
  <c r="I42" i="19"/>
  <c r="R41" i="19"/>
  <c r="S41" i="19" s="1"/>
  <c r="O41" i="19"/>
  <c r="P41" i="19" s="1"/>
  <c r="K41" i="19"/>
  <c r="J41" i="19"/>
  <c r="I41" i="19"/>
  <c r="R40" i="19"/>
  <c r="S40" i="19" s="1"/>
  <c r="O40" i="19"/>
  <c r="P40" i="19" s="1"/>
  <c r="K40" i="19"/>
  <c r="J40" i="19"/>
  <c r="I40" i="19"/>
  <c r="R39" i="19"/>
  <c r="S39" i="19" s="1"/>
  <c r="O39" i="19"/>
  <c r="P39" i="19" s="1"/>
  <c r="K39" i="19"/>
  <c r="J39" i="19"/>
  <c r="I39" i="19"/>
  <c r="R38" i="19"/>
  <c r="S38" i="19" s="1"/>
  <c r="O38" i="19"/>
  <c r="P38" i="19" s="1"/>
  <c r="K38" i="19"/>
  <c r="J38" i="19"/>
  <c r="I38" i="19"/>
  <c r="R37" i="19"/>
  <c r="S37" i="19" s="1"/>
  <c r="O37" i="19"/>
  <c r="P37" i="19" s="1"/>
  <c r="K37" i="19"/>
  <c r="J37" i="19"/>
  <c r="I37" i="19"/>
  <c r="R36" i="19"/>
  <c r="S36" i="19" s="1"/>
  <c r="O36" i="19"/>
  <c r="P36" i="19" s="1"/>
  <c r="K36" i="19"/>
  <c r="J36" i="19"/>
  <c r="I36" i="19"/>
  <c r="R35" i="19"/>
  <c r="S35" i="19" s="1"/>
  <c r="O35" i="19"/>
  <c r="P35" i="19" s="1"/>
  <c r="K35" i="19"/>
  <c r="J35" i="19"/>
  <c r="I35" i="19"/>
  <c r="R34" i="19"/>
  <c r="S34" i="19" s="1"/>
  <c r="O34" i="19"/>
  <c r="P34" i="19" s="1"/>
  <c r="K34" i="19"/>
  <c r="J34" i="19"/>
  <c r="I34" i="19"/>
  <c r="R33" i="19"/>
  <c r="S33" i="19" s="1"/>
  <c r="O33" i="19"/>
  <c r="P33" i="19" s="1"/>
  <c r="K33" i="19"/>
  <c r="J33" i="19"/>
  <c r="I33" i="19"/>
  <c r="R32" i="19"/>
  <c r="S32" i="19" s="1"/>
  <c r="O32" i="19"/>
  <c r="P32" i="19" s="1"/>
  <c r="K32" i="19"/>
  <c r="J32" i="19"/>
  <c r="I32" i="19"/>
  <c r="R31" i="19"/>
  <c r="S31" i="19" s="1"/>
  <c r="O31" i="19"/>
  <c r="P31" i="19" s="1"/>
  <c r="K31" i="19"/>
  <c r="J31" i="19"/>
  <c r="I31" i="19"/>
  <c r="R30" i="19"/>
  <c r="S30" i="19" s="1"/>
  <c r="O30" i="19"/>
  <c r="P30" i="19" s="1"/>
  <c r="K30" i="19"/>
  <c r="J30" i="19"/>
  <c r="I30" i="19"/>
  <c r="R29" i="19"/>
  <c r="S29" i="19" s="1"/>
  <c r="O29" i="19"/>
  <c r="P29" i="19" s="1"/>
  <c r="K29" i="19"/>
  <c r="J29" i="19"/>
  <c r="I29" i="19"/>
  <c r="R28" i="19"/>
  <c r="S28" i="19" s="1"/>
  <c r="O28" i="19"/>
  <c r="P28" i="19" s="1"/>
  <c r="K28" i="19"/>
  <c r="J28" i="19"/>
  <c r="I28" i="19"/>
  <c r="R27" i="19"/>
  <c r="S27" i="19" s="1"/>
  <c r="O27" i="19"/>
  <c r="P27" i="19" s="1"/>
  <c r="K27" i="19"/>
  <c r="J27" i="19"/>
  <c r="I27" i="19"/>
  <c r="R26" i="19"/>
  <c r="S26" i="19" s="1"/>
  <c r="O26" i="19"/>
  <c r="P26" i="19" s="1"/>
  <c r="K26" i="19"/>
  <c r="J26" i="19"/>
  <c r="I26" i="19"/>
  <c r="R25" i="19"/>
  <c r="S25" i="19" s="1"/>
  <c r="O25" i="19"/>
  <c r="P25" i="19" s="1"/>
  <c r="K25" i="19"/>
  <c r="J25" i="19"/>
  <c r="I25" i="19"/>
  <c r="R24" i="19"/>
  <c r="S24" i="19" s="1"/>
  <c r="O24" i="19"/>
  <c r="P24" i="19" s="1"/>
  <c r="K24" i="19"/>
  <c r="J24" i="19"/>
  <c r="I24" i="19"/>
  <c r="R23" i="19"/>
  <c r="S23" i="19" s="1"/>
  <c r="O23" i="19"/>
  <c r="P23" i="19" s="1"/>
  <c r="K23" i="19"/>
  <c r="J23" i="19"/>
  <c r="I23" i="19"/>
  <c r="R22" i="19"/>
  <c r="S22" i="19" s="1"/>
  <c r="O22" i="19"/>
  <c r="P22" i="19" s="1"/>
  <c r="K22" i="19"/>
  <c r="J22" i="19"/>
  <c r="I22" i="19"/>
  <c r="R21" i="19"/>
  <c r="S21" i="19" s="1"/>
  <c r="O21" i="19"/>
  <c r="P21" i="19" s="1"/>
  <c r="K21" i="19"/>
  <c r="J21" i="19"/>
  <c r="I21" i="19"/>
  <c r="R20" i="19"/>
  <c r="S20" i="19" s="1"/>
  <c r="O20" i="19"/>
  <c r="P20" i="19" s="1"/>
  <c r="K20" i="19"/>
  <c r="J20" i="19"/>
  <c r="I20" i="19"/>
  <c r="R19" i="19"/>
  <c r="S19" i="19" s="1"/>
  <c r="O19" i="19"/>
  <c r="P19" i="19" s="1"/>
  <c r="K19" i="19"/>
  <c r="J19" i="19"/>
  <c r="I19" i="19"/>
  <c r="R18" i="19"/>
  <c r="S18" i="19" s="1"/>
  <c r="O18" i="19"/>
  <c r="P18" i="19" s="1"/>
  <c r="K18" i="19"/>
  <c r="J18" i="19"/>
  <c r="I18" i="19"/>
  <c r="R17" i="19"/>
  <c r="S17" i="19" s="1"/>
  <c r="O17" i="19"/>
  <c r="P17" i="19" s="1"/>
  <c r="K17" i="19"/>
  <c r="J17" i="19"/>
  <c r="I17" i="19"/>
  <c r="R16" i="19"/>
  <c r="S16" i="19" s="1"/>
  <c r="O16" i="19"/>
  <c r="P16" i="19" s="1"/>
  <c r="K16" i="19"/>
  <c r="J16" i="19"/>
  <c r="I16" i="19"/>
  <c r="R15" i="19"/>
  <c r="S15" i="19" s="1"/>
  <c r="O15" i="19"/>
  <c r="P15" i="19" s="1"/>
  <c r="K15" i="19"/>
  <c r="J15" i="19"/>
  <c r="I15" i="19"/>
  <c r="R14" i="19"/>
  <c r="S14" i="19" s="1"/>
  <c r="O14" i="19"/>
  <c r="P14" i="19" s="1"/>
  <c r="K14" i="19"/>
  <c r="J14" i="19"/>
  <c r="I14" i="19"/>
  <c r="R13" i="19"/>
  <c r="S13" i="19" s="1"/>
  <c r="O13" i="19"/>
  <c r="P13" i="19" s="1"/>
  <c r="K13" i="19"/>
  <c r="J13" i="19"/>
  <c r="I13" i="19"/>
  <c r="R12" i="19"/>
  <c r="S12" i="19" s="1"/>
  <c r="O12" i="19"/>
  <c r="P12" i="19" s="1"/>
  <c r="K12" i="19"/>
  <c r="J12" i="19"/>
  <c r="I12" i="19"/>
  <c r="R11" i="19"/>
  <c r="S11" i="19" s="1"/>
  <c r="O11" i="19"/>
  <c r="P11" i="19" s="1"/>
  <c r="K11" i="19"/>
  <c r="J11" i="19"/>
  <c r="I11" i="19"/>
  <c r="R10" i="19"/>
  <c r="S10" i="19" s="1"/>
  <c r="O10" i="19"/>
  <c r="P10" i="19" s="1"/>
  <c r="K10" i="19"/>
  <c r="J10" i="19"/>
  <c r="I10" i="19"/>
  <c r="R9" i="19"/>
  <c r="S9" i="19" s="1"/>
  <c r="O9" i="19"/>
  <c r="P9" i="19" s="1"/>
  <c r="K9" i="19"/>
  <c r="J9" i="19"/>
  <c r="I9" i="19"/>
  <c r="R8" i="19"/>
  <c r="S8" i="19" s="1"/>
  <c r="O8" i="19"/>
  <c r="P8" i="19" s="1"/>
  <c r="K8" i="19"/>
  <c r="J8" i="19"/>
  <c r="I8" i="19"/>
  <c r="R7" i="19"/>
  <c r="S7" i="19" s="1"/>
  <c r="O7" i="19"/>
  <c r="P7" i="19" s="1"/>
  <c r="K7" i="19"/>
  <c r="J7" i="19"/>
  <c r="I7" i="19"/>
  <c r="R6" i="19"/>
  <c r="S6" i="19" s="1"/>
  <c r="O6" i="19"/>
  <c r="P6" i="19" s="1"/>
  <c r="N6" i="19" s="1"/>
  <c r="K6" i="19"/>
  <c r="J6" i="19"/>
  <c r="I6" i="19"/>
  <c r="R5" i="19"/>
  <c r="O5" i="19"/>
  <c r="K5" i="19"/>
  <c r="J5" i="19"/>
  <c r="I5" i="19"/>
  <c r="R4" i="19"/>
  <c r="O4" i="19"/>
  <c r="K4" i="19"/>
  <c r="J4" i="19"/>
  <c r="I4" i="19"/>
  <c r="R3" i="19"/>
  <c r="O3" i="19"/>
  <c r="K3" i="19"/>
  <c r="J3" i="19"/>
  <c r="I3" i="19"/>
  <c r="R2" i="19"/>
  <c r="O2" i="19"/>
  <c r="K2" i="19"/>
  <c r="J2" i="19"/>
  <c r="I2" i="19"/>
  <c r="J1" i="19"/>
  <c r="I1" i="19"/>
  <c r="H3" i="7" l="1"/>
  <c r="F3" i="7" s="1"/>
  <c r="H4" i="7"/>
  <c r="F4" i="7" s="1"/>
  <c r="H5" i="7"/>
  <c r="F5" i="7" s="1"/>
  <c r="H6" i="7"/>
  <c r="F6" i="7" s="1"/>
  <c r="H7" i="7"/>
  <c r="F7" i="7" s="1"/>
  <c r="H8" i="7"/>
  <c r="F8" i="7" s="1"/>
  <c r="H9" i="7"/>
  <c r="F9" i="7" s="1"/>
  <c r="H10" i="7"/>
  <c r="F10" i="7" s="1"/>
  <c r="H11" i="7"/>
  <c r="F11" i="7" s="1"/>
  <c r="H12" i="7"/>
  <c r="F12" i="7" s="1"/>
  <c r="H13" i="7"/>
  <c r="F13" i="7" s="1"/>
  <c r="H14" i="7"/>
  <c r="F14" i="7" s="1"/>
  <c r="H15" i="7"/>
  <c r="F15" i="7" s="1"/>
  <c r="H16" i="7"/>
  <c r="F16" i="7" s="1"/>
  <c r="H17" i="7"/>
  <c r="F17" i="7" s="1"/>
  <c r="H18" i="7"/>
  <c r="F18" i="7" s="1"/>
  <c r="H19" i="7"/>
  <c r="F19" i="7" s="1"/>
  <c r="H20" i="7"/>
  <c r="F20" i="7" s="1"/>
  <c r="H21" i="7"/>
  <c r="F21" i="7" s="1"/>
  <c r="H22" i="7"/>
  <c r="F22" i="7" s="1"/>
  <c r="H23" i="7"/>
  <c r="F23" i="7" s="1"/>
  <c r="H24" i="7"/>
  <c r="F24" i="7" s="1"/>
  <c r="H25" i="7"/>
  <c r="F25" i="7" s="1"/>
  <c r="H26" i="7"/>
  <c r="F26" i="7" s="1"/>
  <c r="H27" i="7"/>
  <c r="F27" i="7" s="1"/>
  <c r="H28" i="7"/>
  <c r="F28" i="7" s="1"/>
  <c r="H29" i="7"/>
  <c r="F29" i="7" s="1"/>
  <c r="H30" i="7"/>
  <c r="F30" i="7" s="1"/>
  <c r="H31" i="7"/>
  <c r="F31" i="7" s="1"/>
  <c r="H32" i="7"/>
  <c r="F32" i="7" s="1"/>
  <c r="H33" i="7"/>
  <c r="F33" i="7" s="1"/>
  <c r="H34" i="7"/>
  <c r="F34" i="7" s="1"/>
  <c r="H35" i="7"/>
  <c r="F35" i="7" s="1"/>
  <c r="H36" i="7"/>
  <c r="F36" i="7" s="1"/>
  <c r="H37" i="7"/>
  <c r="F37" i="7" s="1"/>
  <c r="H38" i="7"/>
  <c r="F38" i="7" s="1"/>
  <c r="H39" i="7"/>
  <c r="F39" i="7" s="1"/>
  <c r="H40" i="7"/>
  <c r="F40" i="7" s="1"/>
  <c r="H41" i="7"/>
  <c r="F41" i="7" s="1"/>
  <c r="H42" i="7"/>
  <c r="F42" i="7" s="1"/>
  <c r="H43" i="7"/>
  <c r="F43" i="7" s="1"/>
  <c r="H44" i="7"/>
  <c r="F44" i="7" s="1"/>
  <c r="H45" i="7"/>
  <c r="F45" i="7" s="1"/>
  <c r="H46" i="7"/>
  <c r="F46" i="7" s="1"/>
  <c r="H47" i="7"/>
  <c r="F47" i="7" s="1"/>
  <c r="H48" i="7"/>
  <c r="F48" i="7" s="1"/>
  <c r="H49" i="7"/>
  <c r="F49" i="7" s="1"/>
  <c r="H50" i="7"/>
  <c r="F50" i="7" s="1"/>
  <c r="H51" i="7"/>
  <c r="F51" i="7" s="1"/>
  <c r="H52" i="7"/>
  <c r="F52" i="7" s="1"/>
  <c r="H53" i="7"/>
  <c r="F53" i="7" s="1"/>
  <c r="H54" i="7"/>
  <c r="F54" i="7" s="1"/>
  <c r="H55" i="7"/>
  <c r="F55" i="7" s="1"/>
  <c r="H56" i="7"/>
  <c r="F56" i="7" s="1"/>
  <c r="H57" i="7"/>
  <c r="F57" i="7" s="1"/>
  <c r="H58" i="7"/>
  <c r="F58" i="7" s="1"/>
  <c r="H59" i="7"/>
  <c r="F59" i="7" s="1"/>
  <c r="H60" i="7"/>
  <c r="F60" i="7" s="1"/>
  <c r="H61" i="7"/>
  <c r="F61" i="7" s="1"/>
  <c r="H62" i="7"/>
  <c r="F62" i="7" s="1"/>
  <c r="H63" i="7"/>
  <c r="F63" i="7" s="1"/>
  <c r="H64" i="7"/>
  <c r="F64" i="7" s="1"/>
  <c r="H65" i="7"/>
  <c r="F65" i="7" s="1"/>
  <c r="H66" i="7"/>
  <c r="F66" i="7" s="1"/>
  <c r="H67" i="7"/>
  <c r="F67" i="7" s="1"/>
  <c r="H68" i="7"/>
  <c r="F68" i="7" s="1"/>
  <c r="H69" i="7"/>
  <c r="F69" i="7" s="1"/>
  <c r="H70" i="7"/>
  <c r="F70" i="7" s="1"/>
  <c r="H71" i="7"/>
  <c r="F71" i="7" s="1"/>
  <c r="H72" i="7"/>
  <c r="F72" i="7" s="1"/>
  <c r="H73" i="7"/>
  <c r="F73" i="7" s="1"/>
  <c r="H74" i="7"/>
  <c r="F74" i="7" s="1"/>
  <c r="H75" i="7"/>
  <c r="F75" i="7" s="1"/>
  <c r="H76" i="7"/>
  <c r="F76" i="7" s="1"/>
  <c r="H77" i="7"/>
  <c r="F77" i="7" s="1"/>
  <c r="H78" i="7"/>
  <c r="F78" i="7" s="1"/>
  <c r="H79" i="7"/>
  <c r="F79" i="7" s="1"/>
  <c r="H80" i="7"/>
  <c r="F80" i="7" s="1"/>
  <c r="H81" i="7"/>
  <c r="F81" i="7" s="1"/>
  <c r="H82" i="7"/>
  <c r="F82" i="7" s="1"/>
  <c r="H83" i="7"/>
  <c r="F83" i="7" s="1"/>
  <c r="H84" i="7"/>
  <c r="F84" i="7" s="1"/>
  <c r="H85" i="7"/>
  <c r="F85" i="7" s="1"/>
  <c r="H86" i="7"/>
  <c r="F86" i="7" s="1"/>
  <c r="H87" i="7"/>
  <c r="F87" i="7" s="1"/>
  <c r="H88" i="7"/>
  <c r="F88" i="7" s="1"/>
  <c r="H89" i="7"/>
  <c r="F89" i="7" s="1"/>
  <c r="H90" i="7"/>
  <c r="F90" i="7" s="1"/>
  <c r="H91" i="7"/>
  <c r="F91" i="7" s="1"/>
  <c r="H92" i="7"/>
  <c r="F92" i="7" s="1"/>
  <c r="H93" i="7"/>
  <c r="F93" i="7" s="1"/>
  <c r="H94" i="7"/>
  <c r="F94" i="7" s="1"/>
  <c r="H95" i="7"/>
  <c r="F95" i="7" s="1"/>
  <c r="H96" i="7"/>
  <c r="F96" i="7" s="1"/>
  <c r="H97" i="7"/>
  <c r="F97" i="7" s="1"/>
  <c r="H98" i="7"/>
  <c r="F98" i="7" s="1"/>
  <c r="H99" i="7"/>
  <c r="F99" i="7" s="1"/>
  <c r="H100" i="7"/>
  <c r="F100" i="7" s="1"/>
  <c r="H101" i="7"/>
  <c r="F101" i="7" s="1"/>
  <c r="H102" i="7"/>
  <c r="F102" i="7" s="1"/>
  <c r="H103" i="7"/>
  <c r="F103" i="7" s="1"/>
  <c r="H104" i="7"/>
  <c r="F104" i="7" s="1"/>
  <c r="H105" i="7"/>
  <c r="F105" i="7" s="1"/>
  <c r="H106" i="7"/>
  <c r="F106" i="7" s="1"/>
  <c r="H107" i="7"/>
  <c r="F107" i="7" s="1"/>
  <c r="H108" i="7"/>
  <c r="F108" i="7" s="1"/>
  <c r="H109" i="7"/>
  <c r="F109" i="7" s="1"/>
  <c r="H110" i="7"/>
  <c r="F110" i="7" s="1"/>
  <c r="H111" i="7"/>
  <c r="F111" i="7" s="1"/>
  <c r="H112" i="7"/>
  <c r="F112" i="7" s="1"/>
  <c r="H113" i="7"/>
  <c r="F113" i="7" s="1"/>
  <c r="H114" i="7"/>
  <c r="F114" i="7" s="1"/>
  <c r="H115" i="7"/>
  <c r="F115" i="7" s="1"/>
  <c r="H116" i="7"/>
  <c r="F116" i="7" s="1"/>
  <c r="H117" i="7"/>
  <c r="F117" i="7" s="1"/>
  <c r="H118" i="7"/>
  <c r="F118" i="7" s="1"/>
  <c r="H119" i="7"/>
  <c r="F119" i="7" s="1"/>
  <c r="H120" i="7"/>
  <c r="F120" i="7" s="1"/>
  <c r="H121" i="7"/>
  <c r="F121" i="7" s="1"/>
  <c r="H122" i="7"/>
  <c r="F122" i="7" s="1"/>
  <c r="H123" i="7"/>
  <c r="F123" i="7" s="1"/>
  <c r="H124" i="7"/>
  <c r="F124" i="7" s="1"/>
  <c r="H125" i="7"/>
  <c r="F125" i="7" s="1"/>
  <c r="H126" i="7"/>
  <c r="F126" i="7" s="1"/>
  <c r="H127" i="7"/>
  <c r="F127" i="7" s="1"/>
  <c r="H128" i="7"/>
  <c r="F128" i="7" s="1"/>
  <c r="H129" i="7"/>
  <c r="F129" i="7" s="1"/>
  <c r="H130" i="7"/>
  <c r="F130" i="7" s="1"/>
  <c r="H131" i="7"/>
  <c r="F131" i="7" s="1"/>
  <c r="H132" i="7"/>
  <c r="F132" i="7" s="1"/>
  <c r="H133" i="7"/>
  <c r="F133" i="7" s="1"/>
  <c r="H134" i="7"/>
  <c r="F134" i="7" s="1"/>
  <c r="H135" i="7"/>
  <c r="F135" i="7" s="1"/>
  <c r="H136" i="7"/>
  <c r="F136" i="7" s="1"/>
  <c r="H137" i="7"/>
  <c r="F137" i="7" s="1"/>
  <c r="H138" i="7"/>
  <c r="F138" i="7" s="1"/>
  <c r="H139" i="7"/>
  <c r="F139" i="7" s="1"/>
  <c r="H140" i="7"/>
  <c r="F140" i="7" s="1"/>
  <c r="H141" i="7"/>
  <c r="F141" i="7" s="1"/>
  <c r="H142" i="7"/>
  <c r="F142" i="7" s="1"/>
  <c r="H143" i="7"/>
  <c r="F143" i="7" s="1"/>
  <c r="H144" i="7"/>
  <c r="F144" i="7" s="1"/>
  <c r="H145" i="7"/>
  <c r="F145" i="7" s="1"/>
  <c r="H146" i="7"/>
  <c r="F146" i="7" s="1"/>
  <c r="H147" i="7"/>
  <c r="F147" i="7" s="1"/>
  <c r="H148" i="7"/>
  <c r="F148" i="7" s="1"/>
  <c r="H149" i="7"/>
  <c r="F149" i="7" s="1"/>
  <c r="H150" i="7"/>
  <c r="F150" i="7" s="1"/>
  <c r="H151" i="7"/>
  <c r="F151" i="7" s="1"/>
  <c r="H2" i="7"/>
  <c r="F2" i="7" s="1"/>
  <c r="D454" i="19" l="1"/>
  <c r="D462" i="19"/>
  <c r="D470" i="19"/>
  <c r="D478" i="19"/>
  <c r="D486" i="19"/>
  <c r="D494" i="19"/>
  <c r="D502" i="19"/>
  <c r="D510" i="19"/>
  <c r="D518" i="19"/>
  <c r="D526" i="19"/>
  <c r="D534" i="19"/>
  <c r="D542" i="19"/>
  <c r="D550" i="19"/>
  <c r="D558" i="19"/>
  <c r="D566" i="19"/>
  <c r="D574" i="19"/>
  <c r="D582" i="19"/>
  <c r="D590" i="19"/>
  <c r="D598" i="19"/>
  <c r="D455" i="19"/>
  <c r="D463" i="19"/>
  <c r="D471" i="19"/>
  <c r="D479" i="19"/>
  <c r="D487" i="19"/>
  <c r="D495" i="19"/>
  <c r="D503" i="19"/>
  <c r="D511" i="19"/>
  <c r="D519" i="19"/>
  <c r="D527" i="19"/>
  <c r="D535" i="19"/>
  <c r="D543" i="19"/>
  <c r="D551" i="19"/>
  <c r="D559" i="19"/>
  <c r="D567" i="19"/>
  <c r="D575" i="19"/>
  <c r="D583" i="19"/>
  <c r="D591" i="19"/>
  <c r="D599" i="19"/>
  <c r="D573" i="19"/>
  <c r="D456" i="19"/>
  <c r="D464" i="19"/>
  <c r="D472" i="19"/>
  <c r="D480" i="19"/>
  <c r="D488" i="19"/>
  <c r="D496" i="19"/>
  <c r="D504" i="19"/>
  <c r="D512" i="19"/>
  <c r="D520" i="19"/>
  <c r="D528" i="19"/>
  <c r="D536" i="19"/>
  <c r="D544" i="19"/>
  <c r="D552" i="19"/>
  <c r="D560" i="19"/>
  <c r="D568" i="19"/>
  <c r="D576" i="19"/>
  <c r="D584" i="19"/>
  <c r="D592" i="19"/>
  <c r="D600" i="19"/>
  <c r="D469" i="19"/>
  <c r="D509" i="19"/>
  <c r="D549" i="19"/>
  <c r="D597" i="19"/>
  <c r="D457" i="19"/>
  <c r="D465" i="19"/>
  <c r="D473" i="19"/>
  <c r="D481" i="19"/>
  <c r="D489" i="19"/>
  <c r="D497" i="19"/>
  <c r="D505" i="19"/>
  <c r="D513" i="19"/>
  <c r="D521" i="19"/>
  <c r="D529" i="19"/>
  <c r="D537" i="19"/>
  <c r="D545" i="19"/>
  <c r="D553" i="19"/>
  <c r="D561" i="19"/>
  <c r="D569" i="19"/>
  <c r="D577" i="19"/>
  <c r="D585" i="19"/>
  <c r="D593" i="19"/>
  <c r="D601" i="19"/>
  <c r="D453" i="19"/>
  <c r="D517" i="19"/>
  <c r="D541" i="19"/>
  <c r="D581" i="19"/>
  <c r="D458" i="19"/>
  <c r="D466" i="19"/>
  <c r="D474" i="19"/>
  <c r="D482" i="19"/>
  <c r="D490" i="19"/>
  <c r="D498" i="19"/>
  <c r="D506" i="19"/>
  <c r="D514" i="19"/>
  <c r="D522" i="19"/>
  <c r="D530" i="19"/>
  <c r="D538" i="19"/>
  <c r="D546" i="19"/>
  <c r="D554" i="19"/>
  <c r="D562" i="19"/>
  <c r="D570" i="19"/>
  <c r="D578" i="19"/>
  <c r="D586" i="19"/>
  <c r="D594" i="19"/>
  <c r="D452" i="19"/>
  <c r="D461" i="19"/>
  <c r="D525" i="19"/>
  <c r="D557" i="19"/>
  <c r="D459" i="19"/>
  <c r="D467" i="19"/>
  <c r="D475" i="19"/>
  <c r="D483" i="19"/>
  <c r="D491" i="19"/>
  <c r="D499" i="19"/>
  <c r="D507" i="19"/>
  <c r="D515" i="19"/>
  <c r="D523" i="19"/>
  <c r="D531" i="19"/>
  <c r="D539" i="19"/>
  <c r="D547" i="19"/>
  <c r="D555" i="19"/>
  <c r="D563" i="19"/>
  <c r="D571" i="19"/>
  <c r="D579" i="19"/>
  <c r="D587" i="19"/>
  <c r="D595" i="19"/>
  <c r="D460" i="19"/>
  <c r="D468" i="19"/>
  <c r="D476" i="19"/>
  <c r="D484" i="19"/>
  <c r="D492" i="19"/>
  <c r="D500" i="19"/>
  <c r="D508" i="19"/>
  <c r="D516" i="19"/>
  <c r="D524" i="19"/>
  <c r="D532" i="19"/>
  <c r="D540" i="19"/>
  <c r="D548" i="19"/>
  <c r="D556" i="19"/>
  <c r="D564" i="19"/>
  <c r="D572" i="19"/>
  <c r="D580" i="19"/>
  <c r="D588" i="19"/>
  <c r="D596" i="19"/>
  <c r="D477" i="19"/>
  <c r="D485" i="19"/>
  <c r="D493" i="19"/>
  <c r="D501" i="19"/>
  <c r="D533" i="19"/>
  <c r="D565" i="19"/>
  <c r="D589" i="19"/>
  <c r="C460" i="19"/>
  <c r="C468" i="19"/>
  <c r="C476" i="19"/>
  <c r="C484" i="19"/>
  <c r="C492" i="19"/>
  <c r="C500" i="19"/>
  <c r="C508" i="19"/>
  <c r="C516" i="19"/>
  <c r="C524" i="19"/>
  <c r="C532" i="19"/>
  <c r="C540" i="19"/>
  <c r="C548" i="19"/>
  <c r="C556" i="19"/>
  <c r="C564" i="19"/>
  <c r="C572" i="19"/>
  <c r="C580" i="19"/>
  <c r="C588" i="19"/>
  <c r="C596" i="19"/>
  <c r="C480" i="19"/>
  <c r="C512" i="19"/>
  <c r="C544" i="19"/>
  <c r="C600" i="19"/>
  <c r="C473" i="19"/>
  <c r="C505" i="19"/>
  <c r="C545" i="19"/>
  <c r="C577" i="19"/>
  <c r="C453" i="19"/>
  <c r="C461" i="19"/>
  <c r="C469" i="19"/>
  <c r="C477" i="19"/>
  <c r="C485" i="19"/>
  <c r="C493" i="19"/>
  <c r="C501" i="19"/>
  <c r="C509" i="19"/>
  <c r="C517" i="19"/>
  <c r="C525" i="19"/>
  <c r="C533" i="19"/>
  <c r="C541" i="19"/>
  <c r="C549" i="19"/>
  <c r="C557" i="19"/>
  <c r="C565" i="19"/>
  <c r="C573" i="19"/>
  <c r="C581" i="19"/>
  <c r="C589" i="19"/>
  <c r="C597" i="19"/>
  <c r="C488" i="19"/>
  <c r="C520" i="19"/>
  <c r="C552" i="19"/>
  <c r="C457" i="19"/>
  <c r="C521" i="19"/>
  <c r="C553" i="19"/>
  <c r="C585" i="19"/>
  <c r="C454" i="19"/>
  <c r="C462" i="19"/>
  <c r="C470" i="19"/>
  <c r="C478" i="19"/>
  <c r="C486" i="19"/>
  <c r="C494" i="19"/>
  <c r="C502" i="19"/>
  <c r="C510" i="19"/>
  <c r="C518" i="19"/>
  <c r="C526" i="19"/>
  <c r="C534" i="19"/>
  <c r="C542" i="19"/>
  <c r="C550" i="19"/>
  <c r="C558" i="19"/>
  <c r="C566" i="19"/>
  <c r="C574" i="19"/>
  <c r="C582" i="19"/>
  <c r="C590" i="19"/>
  <c r="C598" i="19"/>
  <c r="C472" i="19"/>
  <c r="C576" i="19"/>
  <c r="C497" i="19"/>
  <c r="C455" i="19"/>
  <c r="C463" i="19"/>
  <c r="C471" i="19"/>
  <c r="C479" i="19"/>
  <c r="C487" i="19"/>
  <c r="C495" i="19"/>
  <c r="C503" i="19"/>
  <c r="C511" i="19"/>
  <c r="C519" i="19"/>
  <c r="C527" i="19"/>
  <c r="C535" i="19"/>
  <c r="C543" i="19"/>
  <c r="C551" i="19"/>
  <c r="C559" i="19"/>
  <c r="C567" i="19"/>
  <c r="C575" i="19"/>
  <c r="C583" i="19"/>
  <c r="C591" i="19"/>
  <c r="C599" i="19"/>
  <c r="C464" i="19"/>
  <c r="C584" i="19"/>
  <c r="C489" i="19"/>
  <c r="C456" i="19"/>
  <c r="C458" i="19"/>
  <c r="C466" i="19"/>
  <c r="C474" i="19"/>
  <c r="C482" i="19"/>
  <c r="C490" i="19"/>
  <c r="C498" i="19"/>
  <c r="C506" i="19"/>
  <c r="C514" i="19"/>
  <c r="C522" i="19"/>
  <c r="C530" i="19"/>
  <c r="C538" i="19"/>
  <c r="C546" i="19"/>
  <c r="C554" i="19"/>
  <c r="C562" i="19"/>
  <c r="C570" i="19"/>
  <c r="C578" i="19"/>
  <c r="C586" i="19"/>
  <c r="C594" i="19"/>
  <c r="C452" i="19"/>
  <c r="C504" i="19"/>
  <c r="C536" i="19"/>
  <c r="C560" i="19"/>
  <c r="C592" i="19"/>
  <c r="C465" i="19"/>
  <c r="C529" i="19"/>
  <c r="C561" i="19"/>
  <c r="C593" i="19"/>
  <c r="C459" i="19"/>
  <c r="C467" i="19"/>
  <c r="C475" i="19"/>
  <c r="C483" i="19"/>
  <c r="C491" i="19"/>
  <c r="C499" i="19"/>
  <c r="C507" i="19"/>
  <c r="C515" i="19"/>
  <c r="C523" i="19"/>
  <c r="C531" i="19"/>
  <c r="C539" i="19"/>
  <c r="C547" i="19"/>
  <c r="C555" i="19"/>
  <c r="C563" i="19"/>
  <c r="C571" i="19"/>
  <c r="C579" i="19"/>
  <c r="C587" i="19"/>
  <c r="C595" i="19"/>
  <c r="C496" i="19"/>
  <c r="C528" i="19"/>
  <c r="C568" i="19"/>
  <c r="C481" i="19"/>
  <c r="C513" i="19"/>
  <c r="C537" i="19"/>
  <c r="C569" i="19"/>
  <c r="C601" i="19"/>
  <c r="L3" i="7" l="1"/>
  <c r="J3" i="7" s="1"/>
  <c r="L4" i="7"/>
  <c r="J4" i="7" s="1"/>
  <c r="L5" i="7"/>
  <c r="J5" i="7" s="1"/>
  <c r="L6" i="7"/>
  <c r="J6" i="7" s="1"/>
  <c r="L7" i="7"/>
  <c r="J7" i="7" s="1"/>
  <c r="L8" i="7"/>
  <c r="J8" i="7" s="1"/>
  <c r="L9" i="7"/>
  <c r="J9" i="7" s="1"/>
  <c r="L10" i="7"/>
  <c r="J10" i="7" s="1"/>
  <c r="L11" i="7"/>
  <c r="J11" i="7" s="1"/>
  <c r="L12" i="7"/>
  <c r="J12" i="7" s="1"/>
  <c r="L13" i="7"/>
  <c r="J13" i="7" s="1"/>
  <c r="L14" i="7"/>
  <c r="J14" i="7" s="1"/>
  <c r="L15" i="7"/>
  <c r="J15" i="7" s="1"/>
  <c r="L16" i="7"/>
  <c r="J16" i="7" s="1"/>
  <c r="L17" i="7"/>
  <c r="J17" i="7" s="1"/>
  <c r="L18" i="7"/>
  <c r="J18" i="7" s="1"/>
  <c r="L19" i="7"/>
  <c r="J19" i="7" s="1"/>
  <c r="L20" i="7"/>
  <c r="J20" i="7" s="1"/>
  <c r="L21" i="7"/>
  <c r="J21" i="7" s="1"/>
  <c r="L22" i="7"/>
  <c r="J22" i="7" s="1"/>
  <c r="L23" i="7"/>
  <c r="J23" i="7" s="1"/>
  <c r="L24" i="7"/>
  <c r="J24" i="7" s="1"/>
  <c r="L25" i="7"/>
  <c r="J25" i="7" s="1"/>
  <c r="L26" i="7"/>
  <c r="J26" i="7" s="1"/>
  <c r="L27" i="7"/>
  <c r="J27" i="7" s="1"/>
  <c r="L28" i="7"/>
  <c r="J28" i="7" s="1"/>
  <c r="L29" i="7"/>
  <c r="J29" i="7" s="1"/>
  <c r="L30" i="7"/>
  <c r="J30" i="7" s="1"/>
  <c r="L31" i="7"/>
  <c r="J31" i="7" s="1"/>
  <c r="L32" i="7"/>
  <c r="J32" i="7" s="1"/>
  <c r="L33" i="7"/>
  <c r="J33" i="7" s="1"/>
  <c r="L34" i="7"/>
  <c r="J34" i="7" s="1"/>
  <c r="L35" i="7"/>
  <c r="J35" i="7" s="1"/>
  <c r="L36" i="7"/>
  <c r="J36" i="7" s="1"/>
  <c r="L37" i="7"/>
  <c r="J37" i="7" s="1"/>
  <c r="L38" i="7"/>
  <c r="J38" i="7" s="1"/>
  <c r="L39" i="7"/>
  <c r="J39" i="7" s="1"/>
  <c r="L40" i="7"/>
  <c r="J40" i="7" s="1"/>
  <c r="L41" i="7"/>
  <c r="J41" i="7" s="1"/>
  <c r="L42" i="7"/>
  <c r="J42" i="7" s="1"/>
  <c r="L43" i="7"/>
  <c r="J43" i="7" s="1"/>
  <c r="L44" i="7"/>
  <c r="J44" i="7" s="1"/>
  <c r="L45" i="7"/>
  <c r="J45" i="7" s="1"/>
  <c r="L46" i="7"/>
  <c r="J46" i="7" s="1"/>
  <c r="L47" i="7"/>
  <c r="J47" i="7" s="1"/>
  <c r="L48" i="7"/>
  <c r="J48" i="7" s="1"/>
  <c r="L49" i="7"/>
  <c r="J49" i="7" s="1"/>
  <c r="L50" i="7"/>
  <c r="J50" i="7" s="1"/>
  <c r="L51" i="7"/>
  <c r="J51" i="7" s="1"/>
  <c r="L52" i="7"/>
  <c r="J52" i="7" s="1"/>
  <c r="L53" i="7"/>
  <c r="J53" i="7" s="1"/>
  <c r="L54" i="7"/>
  <c r="J54" i="7" s="1"/>
  <c r="L55" i="7"/>
  <c r="J55" i="7" s="1"/>
  <c r="L56" i="7"/>
  <c r="J56" i="7" s="1"/>
  <c r="L57" i="7"/>
  <c r="J57" i="7" s="1"/>
  <c r="L58" i="7"/>
  <c r="J58" i="7" s="1"/>
  <c r="L59" i="7"/>
  <c r="J59" i="7" s="1"/>
  <c r="L60" i="7"/>
  <c r="J60" i="7" s="1"/>
  <c r="L61" i="7"/>
  <c r="J61" i="7" s="1"/>
  <c r="L62" i="7"/>
  <c r="J62" i="7" s="1"/>
  <c r="L63" i="7"/>
  <c r="J63" i="7" s="1"/>
  <c r="L64" i="7"/>
  <c r="J64" i="7" s="1"/>
  <c r="L65" i="7"/>
  <c r="J65" i="7" s="1"/>
  <c r="L66" i="7"/>
  <c r="J66" i="7" s="1"/>
  <c r="L67" i="7"/>
  <c r="J67" i="7" s="1"/>
  <c r="L68" i="7"/>
  <c r="J68" i="7" s="1"/>
  <c r="L69" i="7"/>
  <c r="J69" i="7" s="1"/>
  <c r="L70" i="7"/>
  <c r="J70" i="7" s="1"/>
  <c r="L71" i="7"/>
  <c r="J71" i="7" s="1"/>
  <c r="L72" i="7"/>
  <c r="J72" i="7" s="1"/>
  <c r="L73" i="7"/>
  <c r="J73" i="7" s="1"/>
  <c r="L74" i="7"/>
  <c r="J74" i="7" s="1"/>
  <c r="L75" i="7"/>
  <c r="J75" i="7" s="1"/>
  <c r="L76" i="7"/>
  <c r="J76" i="7" s="1"/>
  <c r="L77" i="7"/>
  <c r="J77" i="7" s="1"/>
  <c r="L78" i="7"/>
  <c r="J78" i="7" s="1"/>
  <c r="L79" i="7"/>
  <c r="J79" i="7" s="1"/>
  <c r="L80" i="7"/>
  <c r="J80" i="7" s="1"/>
  <c r="L81" i="7"/>
  <c r="J81" i="7" s="1"/>
  <c r="L82" i="7"/>
  <c r="J82" i="7" s="1"/>
  <c r="L83" i="7"/>
  <c r="J83" i="7" s="1"/>
  <c r="L84" i="7"/>
  <c r="J84" i="7" s="1"/>
  <c r="L85" i="7"/>
  <c r="J85" i="7" s="1"/>
  <c r="L86" i="7"/>
  <c r="J86" i="7" s="1"/>
  <c r="L87" i="7"/>
  <c r="J87" i="7" s="1"/>
  <c r="L88" i="7"/>
  <c r="J88" i="7" s="1"/>
  <c r="L89" i="7"/>
  <c r="J89" i="7" s="1"/>
  <c r="L90" i="7"/>
  <c r="J90" i="7" s="1"/>
  <c r="L91" i="7"/>
  <c r="J91" i="7" s="1"/>
  <c r="L92" i="7"/>
  <c r="J92" i="7" s="1"/>
  <c r="L93" i="7"/>
  <c r="J93" i="7" s="1"/>
  <c r="L94" i="7"/>
  <c r="J94" i="7" s="1"/>
  <c r="L95" i="7"/>
  <c r="J95" i="7" s="1"/>
  <c r="L96" i="7"/>
  <c r="J96" i="7" s="1"/>
  <c r="L97" i="7"/>
  <c r="J97" i="7" s="1"/>
  <c r="L98" i="7"/>
  <c r="J98" i="7" s="1"/>
  <c r="L99" i="7"/>
  <c r="J99" i="7" s="1"/>
  <c r="L100" i="7"/>
  <c r="J100" i="7" s="1"/>
  <c r="L101" i="7"/>
  <c r="J101" i="7" s="1"/>
  <c r="L102" i="7"/>
  <c r="J102" i="7" s="1"/>
  <c r="L103" i="7"/>
  <c r="J103" i="7" s="1"/>
  <c r="L104" i="7"/>
  <c r="J104" i="7" s="1"/>
  <c r="L105" i="7"/>
  <c r="J105" i="7" s="1"/>
  <c r="L106" i="7"/>
  <c r="J106" i="7" s="1"/>
  <c r="L107" i="7"/>
  <c r="J107" i="7" s="1"/>
  <c r="L108" i="7"/>
  <c r="J108" i="7" s="1"/>
  <c r="L109" i="7"/>
  <c r="J109" i="7" s="1"/>
  <c r="L110" i="7"/>
  <c r="J110" i="7" s="1"/>
  <c r="L111" i="7"/>
  <c r="J111" i="7" s="1"/>
  <c r="L112" i="7"/>
  <c r="J112" i="7" s="1"/>
  <c r="L113" i="7"/>
  <c r="J113" i="7" s="1"/>
  <c r="L114" i="7"/>
  <c r="J114" i="7" s="1"/>
  <c r="L115" i="7"/>
  <c r="J115" i="7" s="1"/>
  <c r="L116" i="7"/>
  <c r="J116" i="7" s="1"/>
  <c r="L117" i="7"/>
  <c r="J117" i="7" s="1"/>
  <c r="L118" i="7"/>
  <c r="J118" i="7" s="1"/>
  <c r="L119" i="7"/>
  <c r="J119" i="7" s="1"/>
  <c r="L120" i="7"/>
  <c r="J120" i="7" s="1"/>
  <c r="L121" i="7"/>
  <c r="J121" i="7" s="1"/>
  <c r="L122" i="7"/>
  <c r="J122" i="7" s="1"/>
  <c r="L123" i="7"/>
  <c r="J123" i="7" s="1"/>
  <c r="L124" i="7"/>
  <c r="J124" i="7" s="1"/>
  <c r="L125" i="7"/>
  <c r="J125" i="7" s="1"/>
  <c r="L126" i="7"/>
  <c r="J126" i="7" s="1"/>
  <c r="L127" i="7"/>
  <c r="J127" i="7" s="1"/>
  <c r="L128" i="7"/>
  <c r="J128" i="7" s="1"/>
  <c r="L129" i="7"/>
  <c r="J129" i="7" s="1"/>
  <c r="L130" i="7"/>
  <c r="J130" i="7" s="1"/>
  <c r="L131" i="7"/>
  <c r="J131" i="7" s="1"/>
  <c r="L132" i="7"/>
  <c r="J132" i="7" s="1"/>
  <c r="L133" i="7"/>
  <c r="J133" i="7" s="1"/>
  <c r="L134" i="7"/>
  <c r="J134" i="7" s="1"/>
  <c r="L135" i="7"/>
  <c r="J135" i="7" s="1"/>
  <c r="L136" i="7"/>
  <c r="J136" i="7" s="1"/>
  <c r="L137" i="7"/>
  <c r="J137" i="7" s="1"/>
  <c r="L138" i="7"/>
  <c r="J138" i="7" s="1"/>
  <c r="L139" i="7"/>
  <c r="J139" i="7" s="1"/>
  <c r="L140" i="7"/>
  <c r="J140" i="7" s="1"/>
  <c r="L141" i="7"/>
  <c r="J141" i="7" s="1"/>
  <c r="L142" i="7"/>
  <c r="J142" i="7" s="1"/>
  <c r="L143" i="7"/>
  <c r="J143" i="7" s="1"/>
  <c r="L144" i="7"/>
  <c r="J144" i="7" s="1"/>
  <c r="L145" i="7"/>
  <c r="J145" i="7" s="1"/>
  <c r="L146" i="7"/>
  <c r="J146" i="7" s="1"/>
  <c r="L147" i="7"/>
  <c r="J147" i="7" s="1"/>
  <c r="L148" i="7"/>
  <c r="J148" i="7" s="1"/>
  <c r="L149" i="7"/>
  <c r="J149" i="7" s="1"/>
  <c r="L150" i="7"/>
  <c r="J150" i="7" s="1"/>
  <c r="L151" i="7"/>
  <c r="J151" i="7" s="1"/>
  <c r="L2" i="7"/>
  <c r="J2" i="7" s="1"/>
  <c r="D6" i="19" l="1"/>
  <c r="D14" i="19"/>
  <c r="D22" i="19"/>
  <c r="D30" i="19"/>
  <c r="D38" i="19"/>
  <c r="D46" i="19"/>
  <c r="D54" i="19"/>
  <c r="D62" i="19"/>
  <c r="D70" i="19"/>
  <c r="D78" i="19"/>
  <c r="D86" i="19"/>
  <c r="D94" i="19"/>
  <c r="D102" i="19"/>
  <c r="D110" i="19"/>
  <c r="D118" i="19"/>
  <c r="D126" i="19"/>
  <c r="D134" i="19"/>
  <c r="D142" i="19"/>
  <c r="D150" i="19"/>
  <c r="D7" i="19"/>
  <c r="D15" i="19"/>
  <c r="D23" i="19"/>
  <c r="D31" i="19"/>
  <c r="D39" i="19"/>
  <c r="D47" i="19"/>
  <c r="D55" i="19"/>
  <c r="D63" i="19"/>
  <c r="D71" i="19"/>
  <c r="D79" i="19"/>
  <c r="D87" i="19"/>
  <c r="D95" i="19"/>
  <c r="D103" i="19"/>
  <c r="D111" i="19"/>
  <c r="D119" i="19"/>
  <c r="D127" i="19"/>
  <c r="D135" i="19"/>
  <c r="D143" i="19"/>
  <c r="D151" i="19"/>
  <c r="D45" i="19"/>
  <c r="D85" i="19"/>
  <c r="D8" i="19"/>
  <c r="D16" i="19"/>
  <c r="D24" i="19"/>
  <c r="D32" i="19"/>
  <c r="D40" i="19"/>
  <c r="D48" i="19"/>
  <c r="D56" i="19"/>
  <c r="D64" i="19"/>
  <c r="D72" i="19"/>
  <c r="D80" i="19"/>
  <c r="D88" i="19"/>
  <c r="D96" i="19"/>
  <c r="D104" i="19"/>
  <c r="D112" i="19"/>
  <c r="D120" i="19"/>
  <c r="D128" i="19"/>
  <c r="D136" i="19"/>
  <c r="D144" i="19"/>
  <c r="D2" i="19"/>
  <c r="D124" i="19"/>
  <c r="D29" i="19"/>
  <c r="D77" i="19"/>
  <c r="D117" i="19"/>
  <c r="D133" i="19"/>
  <c r="D9" i="19"/>
  <c r="D17" i="19"/>
  <c r="D25" i="19"/>
  <c r="D33" i="19"/>
  <c r="D41" i="19"/>
  <c r="D49" i="19"/>
  <c r="D57" i="19"/>
  <c r="D65" i="19"/>
  <c r="D73" i="19"/>
  <c r="D81" i="19"/>
  <c r="D89" i="19"/>
  <c r="D97" i="19"/>
  <c r="D105" i="19"/>
  <c r="D113" i="19"/>
  <c r="D121" i="19"/>
  <c r="D129" i="19"/>
  <c r="D137" i="19"/>
  <c r="D145" i="19"/>
  <c r="D108" i="19"/>
  <c r="D132" i="19"/>
  <c r="D21" i="19"/>
  <c r="D69" i="19"/>
  <c r="D101" i="19"/>
  <c r="D125" i="19"/>
  <c r="D10" i="19"/>
  <c r="D18" i="19"/>
  <c r="D26" i="19"/>
  <c r="D34" i="19"/>
  <c r="D42" i="19"/>
  <c r="D50" i="19"/>
  <c r="D58" i="19"/>
  <c r="D66" i="19"/>
  <c r="D74" i="19"/>
  <c r="D82" i="19"/>
  <c r="D90" i="19"/>
  <c r="D98" i="19"/>
  <c r="D106" i="19"/>
  <c r="D114" i="19"/>
  <c r="D122" i="19"/>
  <c r="D130" i="19"/>
  <c r="D138" i="19"/>
  <c r="D146" i="19"/>
  <c r="D100" i="19"/>
  <c r="D140" i="19"/>
  <c r="D5" i="19"/>
  <c r="D37" i="19"/>
  <c r="D61" i="19"/>
  <c r="D109" i="19"/>
  <c r="D141" i="19"/>
  <c r="D3" i="19"/>
  <c r="D11" i="19"/>
  <c r="D19" i="19"/>
  <c r="D27" i="19"/>
  <c r="D35" i="19"/>
  <c r="D43" i="19"/>
  <c r="D51" i="19"/>
  <c r="D59" i="19"/>
  <c r="D67" i="19"/>
  <c r="D75" i="19"/>
  <c r="D83" i="19"/>
  <c r="D91" i="19"/>
  <c r="D99" i="19"/>
  <c r="D107" i="19"/>
  <c r="D115" i="19"/>
  <c r="D123" i="19"/>
  <c r="D131" i="19"/>
  <c r="D139" i="19"/>
  <c r="D147" i="19"/>
  <c r="D4" i="19"/>
  <c r="D12" i="19"/>
  <c r="D20" i="19"/>
  <c r="D28" i="19"/>
  <c r="D36" i="19"/>
  <c r="D44" i="19"/>
  <c r="D52" i="19"/>
  <c r="D60" i="19"/>
  <c r="D68" i="19"/>
  <c r="D76" i="19"/>
  <c r="D84" i="19"/>
  <c r="D92" i="19"/>
  <c r="D116" i="19"/>
  <c r="D148" i="19"/>
  <c r="D13" i="19"/>
  <c r="D53" i="19"/>
  <c r="D93" i="19"/>
  <c r="D149" i="19"/>
  <c r="C4" i="19"/>
  <c r="C12" i="19"/>
  <c r="C20" i="19"/>
  <c r="C28" i="19"/>
  <c r="C36" i="19"/>
  <c r="C44" i="19"/>
  <c r="C52" i="19"/>
  <c r="C60" i="19"/>
  <c r="C68" i="19"/>
  <c r="C76" i="19"/>
  <c r="C84" i="19"/>
  <c r="C92" i="19"/>
  <c r="C100" i="19"/>
  <c r="C108" i="19"/>
  <c r="C116" i="19"/>
  <c r="C124" i="19"/>
  <c r="C132" i="19"/>
  <c r="C140" i="19"/>
  <c r="C148" i="19"/>
  <c r="C40" i="19"/>
  <c r="C88" i="19"/>
  <c r="C144" i="19"/>
  <c r="C33" i="19"/>
  <c r="C65" i="19"/>
  <c r="C113" i="19"/>
  <c r="C5" i="19"/>
  <c r="C13" i="19"/>
  <c r="C21" i="19"/>
  <c r="C29" i="19"/>
  <c r="C37" i="19"/>
  <c r="C45" i="19"/>
  <c r="C53" i="19"/>
  <c r="C61" i="19"/>
  <c r="C69" i="19"/>
  <c r="C77" i="19"/>
  <c r="C85" i="19"/>
  <c r="C93" i="19"/>
  <c r="C101" i="19"/>
  <c r="C109" i="19"/>
  <c r="C117" i="19"/>
  <c r="C125" i="19"/>
  <c r="C133" i="19"/>
  <c r="C141" i="19"/>
  <c r="C149" i="19"/>
  <c r="C8" i="19"/>
  <c r="C48" i="19"/>
  <c r="C80" i="19"/>
  <c r="C128" i="19"/>
  <c r="C17" i="19"/>
  <c r="C57" i="19"/>
  <c r="C105" i="19"/>
  <c r="C6" i="19"/>
  <c r="C14" i="19"/>
  <c r="C22" i="19"/>
  <c r="C30" i="19"/>
  <c r="C38" i="19"/>
  <c r="C46" i="19"/>
  <c r="C54" i="19"/>
  <c r="C62" i="19"/>
  <c r="C70" i="19"/>
  <c r="C78" i="19"/>
  <c r="C86" i="19"/>
  <c r="C94" i="19"/>
  <c r="C102" i="19"/>
  <c r="C110" i="19"/>
  <c r="C118" i="19"/>
  <c r="C126" i="19"/>
  <c r="C134" i="19"/>
  <c r="C142" i="19"/>
  <c r="C150" i="19"/>
  <c r="C56" i="19"/>
  <c r="C112" i="19"/>
  <c r="C2" i="19"/>
  <c r="C25" i="19"/>
  <c r="C81" i="19"/>
  <c r="C121" i="19"/>
  <c r="C7" i="19"/>
  <c r="C15" i="19"/>
  <c r="C23" i="19"/>
  <c r="C31" i="19"/>
  <c r="C39" i="19"/>
  <c r="C47" i="19"/>
  <c r="C55" i="19"/>
  <c r="C63" i="19"/>
  <c r="C71" i="19"/>
  <c r="C79" i="19"/>
  <c r="C87" i="19"/>
  <c r="C95" i="19"/>
  <c r="C103" i="19"/>
  <c r="C111" i="19"/>
  <c r="C119" i="19"/>
  <c r="C127" i="19"/>
  <c r="C135" i="19"/>
  <c r="C143" i="19"/>
  <c r="C151" i="19"/>
  <c r="C64" i="19"/>
  <c r="C104" i="19"/>
  <c r="C9" i="19"/>
  <c r="C73" i="19"/>
  <c r="C129" i="19"/>
  <c r="C10" i="19"/>
  <c r="C18" i="19"/>
  <c r="C26" i="19"/>
  <c r="C34" i="19"/>
  <c r="C42" i="19"/>
  <c r="C50" i="19"/>
  <c r="C58" i="19"/>
  <c r="C66" i="19"/>
  <c r="C74" i="19"/>
  <c r="C82" i="19"/>
  <c r="C90" i="19"/>
  <c r="C98" i="19"/>
  <c r="C106" i="19"/>
  <c r="C114" i="19"/>
  <c r="C122" i="19"/>
  <c r="C130" i="19"/>
  <c r="C138" i="19"/>
  <c r="C146" i="19"/>
  <c r="C24" i="19"/>
  <c r="C96" i="19"/>
  <c r="C136" i="19"/>
  <c r="C49" i="19"/>
  <c r="C97" i="19"/>
  <c r="C137" i="19"/>
  <c r="C3" i="19"/>
  <c r="C11" i="19"/>
  <c r="C19" i="19"/>
  <c r="C27" i="19"/>
  <c r="C35" i="19"/>
  <c r="C43" i="19"/>
  <c r="C51" i="19"/>
  <c r="C59" i="19"/>
  <c r="C67" i="19"/>
  <c r="C75" i="19"/>
  <c r="C83" i="19"/>
  <c r="C91" i="19"/>
  <c r="C99" i="19"/>
  <c r="C107" i="19"/>
  <c r="C115" i="19"/>
  <c r="C123" i="19"/>
  <c r="C131" i="19"/>
  <c r="C139" i="19"/>
  <c r="C147" i="19"/>
  <c r="C16" i="19"/>
  <c r="C32" i="19"/>
  <c r="C72" i="19"/>
  <c r="C120" i="19"/>
  <c r="C41" i="19"/>
  <c r="C89" i="19"/>
  <c r="C145" i="19"/>
  <c r="C17" i="4" l="1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H9" i="13" l="1"/>
  <c r="N5" i="4" l="1"/>
  <c r="D17" i="4" l="1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A603" i="19" l="1"/>
  <c r="C603" i="19" s="1"/>
  <c r="A602" i="19"/>
  <c r="C602" i="19" s="1"/>
  <c r="G2" i="17"/>
  <c r="G2" i="13" s="1"/>
  <c r="E10" i="15" l="1"/>
  <c r="E6" i="15"/>
  <c r="E7" i="15"/>
  <c r="E8" i="15"/>
  <c r="E9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6" i="15"/>
  <c r="D7" i="15"/>
  <c r="D8" i="15"/>
  <c r="D5" i="15"/>
  <c r="G18" i="4" l="1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7" i="4"/>
  <c r="P2" i="19" l="1"/>
  <c r="N2" i="19" s="1"/>
  <c r="S3" i="19"/>
  <c r="Q3" i="19" s="1"/>
  <c r="S5" i="19"/>
  <c r="Q5" i="19" s="1"/>
  <c r="S2" i="19"/>
  <c r="Q2" i="19" s="1"/>
  <c r="P3" i="19"/>
  <c r="N3" i="19" s="1"/>
  <c r="P4" i="19"/>
  <c r="N4" i="19" s="1"/>
  <c r="P5" i="19"/>
  <c r="N5" i="19" s="1"/>
  <c r="S4" i="19"/>
  <c r="Q4" i="19" s="1"/>
  <c r="Q53" i="19"/>
  <c r="Q61" i="19"/>
  <c r="Q117" i="19"/>
  <c r="Q125" i="19"/>
  <c r="N31" i="19"/>
  <c r="N39" i="19"/>
  <c r="N95" i="19"/>
  <c r="N103" i="19"/>
  <c r="Q6" i="19"/>
  <c r="Q70" i="19"/>
  <c r="Q110" i="19"/>
  <c r="Q118" i="19"/>
  <c r="Q134" i="19"/>
  <c r="N24" i="19"/>
  <c r="N32" i="19"/>
  <c r="N48" i="19"/>
  <c r="N88" i="19"/>
  <c r="N96" i="19"/>
  <c r="N112" i="19"/>
  <c r="Q39" i="19"/>
  <c r="Q47" i="19"/>
  <c r="Q63" i="19"/>
  <c r="N17" i="19"/>
  <c r="N25" i="19"/>
  <c r="N41" i="19"/>
  <c r="N81" i="19"/>
  <c r="N89" i="19"/>
  <c r="N105" i="19"/>
  <c r="N145" i="19"/>
  <c r="Q40" i="19"/>
  <c r="Q48" i="19"/>
  <c r="Q64" i="19"/>
  <c r="Q104" i="19"/>
  <c r="Q112" i="19"/>
  <c r="Q128" i="19"/>
  <c r="N26" i="19"/>
  <c r="N42" i="19"/>
  <c r="N106" i="19"/>
  <c r="N146" i="19"/>
  <c r="Q41" i="19"/>
  <c r="Q49" i="19"/>
  <c r="Q65" i="19"/>
  <c r="Q105" i="19"/>
  <c r="Q113" i="19"/>
  <c r="Q129" i="19"/>
  <c r="N19" i="19"/>
  <c r="N27" i="19"/>
  <c r="N43" i="19"/>
  <c r="N83" i="19"/>
  <c r="N91" i="19"/>
  <c r="N107" i="19"/>
  <c r="Q42" i="19"/>
  <c r="Q50" i="19"/>
  <c r="Q66" i="19"/>
  <c r="Q114" i="19"/>
  <c r="Q130" i="19"/>
  <c r="N20" i="19"/>
  <c r="N28" i="19"/>
  <c r="N44" i="19"/>
  <c r="N84" i="19"/>
  <c r="N92" i="19"/>
  <c r="N108" i="19"/>
  <c r="N148" i="19"/>
  <c r="N37" i="19"/>
  <c r="N77" i="19"/>
  <c r="N85" i="19"/>
  <c r="N101" i="19"/>
  <c r="N141" i="19"/>
  <c r="N149" i="19"/>
  <c r="Q20" i="19"/>
  <c r="Q36" i="19"/>
  <c r="Q44" i="19"/>
  <c r="Q52" i="19"/>
  <c r="Q60" i="19"/>
  <c r="Q84" i="19"/>
  <c r="Q108" i="19"/>
  <c r="Q116" i="19"/>
  <c r="Q124" i="19"/>
  <c r="Q148" i="19"/>
  <c r="N14" i="19"/>
  <c r="N22" i="19"/>
  <c r="N30" i="19"/>
  <c r="N38" i="19"/>
  <c r="N62" i="19"/>
  <c r="N78" i="19"/>
  <c r="N86" i="19"/>
  <c r="N102" i="19"/>
  <c r="N126" i="19"/>
  <c r="N134" i="19"/>
  <c r="N142" i="19"/>
  <c r="N150" i="19"/>
  <c r="Q11" i="19"/>
  <c r="Q19" i="19"/>
  <c r="Q27" i="19"/>
  <c r="Q35" i="19"/>
  <c r="Q43" i="19"/>
  <c r="Q51" i="19"/>
  <c r="Q59" i="19"/>
  <c r="Q67" i="19"/>
  <c r="Q75" i="19"/>
  <c r="Q83" i="19"/>
  <c r="Q91" i="19"/>
  <c r="Q99" i="19"/>
  <c r="Q107" i="19"/>
  <c r="Q115" i="19"/>
  <c r="Q123" i="19"/>
  <c r="Q131" i="19"/>
  <c r="Q139" i="19"/>
  <c r="Q147" i="19"/>
  <c r="N13" i="19"/>
  <c r="N21" i="19"/>
  <c r="Q12" i="19"/>
  <c r="Q28" i="19"/>
  <c r="Q68" i="19"/>
  <c r="Q76" i="19"/>
  <c r="Q92" i="19"/>
  <c r="Q100" i="19"/>
  <c r="Q132" i="19"/>
  <c r="Q140" i="19"/>
  <c r="N46" i="19"/>
  <c r="N54" i="19"/>
  <c r="N70" i="19"/>
  <c r="N94" i="19"/>
  <c r="N110" i="19"/>
  <c r="N118" i="19"/>
  <c r="Q13" i="19"/>
  <c r="Q21" i="19"/>
  <c r="Q37" i="19"/>
  <c r="Q45" i="19"/>
  <c r="Q69" i="19"/>
  <c r="Q77" i="19"/>
  <c r="Q85" i="19"/>
  <c r="Q93" i="19"/>
  <c r="Q101" i="19"/>
  <c r="Q29" i="19"/>
  <c r="Q14" i="19"/>
  <c r="Q22" i="19"/>
  <c r="Q30" i="19"/>
  <c r="Q38" i="19"/>
  <c r="Q46" i="19"/>
  <c r="Q54" i="19"/>
  <c r="Q62" i="19"/>
  <c r="Q78" i="19"/>
  <c r="Q86" i="19"/>
  <c r="Q94" i="19"/>
  <c r="Q102" i="19"/>
  <c r="Q126" i="19"/>
  <c r="Q142" i="19"/>
  <c r="Q150" i="19"/>
  <c r="N8" i="19"/>
  <c r="N16" i="19"/>
  <c r="N40" i="19"/>
  <c r="N56" i="19"/>
  <c r="N64" i="19"/>
  <c r="N72" i="19"/>
  <c r="N80" i="19"/>
  <c r="N104" i="19"/>
  <c r="N120" i="19"/>
  <c r="N128" i="19"/>
  <c r="N136" i="19"/>
  <c r="N144" i="19"/>
  <c r="Q95" i="19"/>
  <c r="N33" i="19"/>
  <c r="N49" i="19"/>
  <c r="N65" i="19"/>
  <c r="N121" i="19"/>
  <c r="N137" i="19"/>
  <c r="Q7" i="19"/>
  <c r="Q15" i="19"/>
  <c r="Q23" i="19"/>
  <c r="Q31" i="19"/>
  <c r="Q55" i="19"/>
  <c r="Q71" i="19"/>
  <c r="Q79" i="19"/>
  <c r="Q87" i="19"/>
  <c r="Q103" i="19"/>
  <c r="Q111" i="19"/>
  <c r="Q119" i="19"/>
  <c r="Q127" i="19"/>
  <c r="Q135" i="19"/>
  <c r="Q143" i="19"/>
  <c r="Q151" i="19"/>
  <c r="N9" i="19"/>
  <c r="N57" i="19"/>
  <c r="N73" i="19"/>
  <c r="N97" i="19"/>
  <c r="N113" i="19"/>
  <c r="N129" i="19"/>
  <c r="Q8" i="19"/>
  <c r="Q16" i="19"/>
  <c r="Q24" i="19"/>
  <c r="Q32" i="19"/>
  <c r="Q56" i="19"/>
  <c r="Q72" i="19"/>
  <c r="Q80" i="19"/>
  <c r="Q88" i="19"/>
  <c r="Q96" i="19"/>
  <c r="Q120" i="19"/>
  <c r="Q136" i="19"/>
  <c r="Q144" i="19"/>
  <c r="N10" i="19"/>
  <c r="N18" i="19"/>
  <c r="N34" i="19"/>
  <c r="N50" i="19"/>
  <c r="N58" i="19"/>
  <c r="N66" i="19"/>
  <c r="N74" i="19"/>
  <c r="N82" i="19"/>
  <c r="N90" i="19"/>
  <c r="N98" i="19"/>
  <c r="N114" i="19"/>
  <c r="N122" i="19"/>
  <c r="N130" i="19"/>
  <c r="N138" i="19"/>
  <c r="Q18" i="19"/>
  <c r="Q34" i="19"/>
  <c r="Q82" i="19"/>
  <c r="Q98" i="19"/>
  <c r="Q138" i="19"/>
  <c r="N68" i="19"/>
  <c r="Q9" i="19"/>
  <c r="Q17" i="19"/>
  <c r="Q25" i="19"/>
  <c r="Q33" i="19"/>
  <c r="Q57" i="19"/>
  <c r="Q73" i="19"/>
  <c r="Q81" i="19"/>
  <c r="Q89" i="19"/>
  <c r="Q97" i="19"/>
  <c r="Q121" i="19"/>
  <c r="Q137" i="19"/>
  <c r="Q145" i="19"/>
  <c r="N11" i="19"/>
  <c r="N35" i="19"/>
  <c r="N51" i="19"/>
  <c r="N59" i="19"/>
  <c r="N67" i="19"/>
  <c r="N75" i="19"/>
  <c r="N99" i="19"/>
  <c r="N115" i="19"/>
  <c r="N123" i="19"/>
  <c r="N131" i="19"/>
  <c r="N139" i="19"/>
  <c r="N147" i="19"/>
  <c r="Q10" i="19"/>
  <c r="Q26" i="19"/>
  <c r="Q58" i="19"/>
  <c r="Q74" i="19"/>
  <c r="Q90" i="19"/>
  <c r="Q106" i="19"/>
  <c r="Q122" i="19"/>
  <c r="Q146" i="19"/>
  <c r="N12" i="19"/>
  <c r="N36" i="19"/>
  <c r="N52" i="19"/>
  <c r="N60" i="19"/>
  <c r="N76" i="19"/>
  <c r="Q109" i="19"/>
  <c r="N55" i="19"/>
  <c r="N127" i="19"/>
  <c r="N29" i="19"/>
  <c r="N61" i="19"/>
  <c r="N87" i="19"/>
  <c r="N109" i="19"/>
  <c r="N132" i="19"/>
  <c r="N151" i="19"/>
  <c r="N63" i="19"/>
  <c r="N111" i="19"/>
  <c r="N133" i="19"/>
  <c r="N71" i="19"/>
  <c r="Q133" i="19"/>
  <c r="N69" i="19"/>
  <c r="N93" i="19"/>
  <c r="N116" i="19"/>
  <c r="N135" i="19"/>
  <c r="Q141" i="19"/>
  <c r="N117" i="19"/>
  <c r="N140" i="19"/>
  <c r="Q149" i="19"/>
  <c r="N100" i="19"/>
  <c r="N119" i="19"/>
  <c r="N45" i="19"/>
  <c r="N7" i="19"/>
  <c r="N47" i="19"/>
  <c r="N79" i="19"/>
  <c r="N124" i="19"/>
  <c r="N143" i="19"/>
  <c r="N15" i="19"/>
  <c r="N53" i="19"/>
  <c r="N125" i="19"/>
  <c r="N23" i="19"/>
  <c r="C152" i="19" l="1"/>
  <c r="C451" i="19"/>
  <c r="D450" i="19"/>
  <c r="D446" i="19"/>
  <c r="D414" i="19"/>
  <c r="D382" i="19"/>
  <c r="D350" i="19"/>
  <c r="D318" i="19"/>
  <c r="C438" i="19"/>
  <c r="C406" i="19"/>
  <c r="C374" i="19"/>
  <c r="C342" i="19"/>
  <c r="C310" i="19"/>
  <c r="D429" i="19"/>
  <c r="D397" i="19"/>
  <c r="D365" i="19"/>
  <c r="D333" i="19"/>
  <c r="C449" i="19"/>
  <c r="C417" i="19"/>
  <c r="C385" i="19"/>
  <c r="C353" i="19"/>
  <c r="C321" i="19"/>
  <c r="D436" i="19"/>
  <c r="D404" i="19"/>
  <c r="D372" i="19"/>
  <c r="D340" i="19"/>
  <c r="D308" i="19"/>
  <c r="D431" i="19"/>
  <c r="D399" i="19"/>
  <c r="D367" i="19"/>
  <c r="D335" i="19"/>
  <c r="D303" i="19"/>
  <c r="C332" i="19"/>
  <c r="C347" i="19"/>
  <c r="C424" i="19"/>
  <c r="C447" i="19"/>
  <c r="C359" i="19"/>
  <c r="C372" i="19"/>
  <c r="C403" i="19"/>
  <c r="C432" i="19"/>
  <c r="C304" i="19"/>
  <c r="D406" i="19"/>
  <c r="D374" i="19"/>
  <c r="D342" i="19"/>
  <c r="C430" i="19"/>
  <c r="C398" i="19"/>
  <c r="C334" i="19"/>
  <c r="D421" i="19"/>
  <c r="D357" i="19"/>
  <c r="C441" i="19"/>
  <c r="C377" i="19"/>
  <c r="D442" i="19"/>
  <c r="D410" i="19"/>
  <c r="D378" i="19"/>
  <c r="D346" i="19"/>
  <c r="D314" i="19"/>
  <c r="C434" i="19"/>
  <c r="C402" i="19"/>
  <c r="C370" i="19"/>
  <c r="C338" i="19"/>
  <c r="C306" i="19"/>
  <c r="D425" i="19"/>
  <c r="D393" i="19"/>
  <c r="D361" i="19"/>
  <c r="D329" i="19"/>
  <c r="C445" i="19"/>
  <c r="C413" i="19"/>
  <c r="C381" i="19"/>
  <c r="C349" i="19"/>
  <c r="C317" i="19"/>
  <c r="D432" i="19"/>
  <c r="D400" i="19"/>
  <c r="D368" i="19"/>
  <c r="D336" i="19"/>
  <c r="D304" i="19"/>
  <c r="D427" i="19"/>
  <c r="D395" i="19"/>
  <c r="D363" i="19"/>
  <c r="D331" i="19"/>
  <c r="C444" i="19"/>
  <c r="C316" i="19"/>
  <c r="C331" i="19"/>
  <c r="C408" i="19"/>
  <c r="C367" i="19"/>
  <c r="C343" i="19"/>
  <c r="C356" i="19"/>
  <c r="C387" i="19"/>
  <c r="C416" i="19"/>
  <c r="C399" i="19"/>
  <c r="D438" i="19"/>
  <c r="D310" i="19"/>
  <c r="C366" i="19"/>
  <c r="C302" i="19"/>
  <c r="D389" i="19"/>
  <c r="D325" i="19"/>
  <c r="C409" i="19"/>
  <c r="C345" i="19"/>
  <c r="D434" i="19"/>
  <c r="D430" i="19"/>
  <c r="D398" i="19"/>
  <c r="D366" i="19"/>
  <c r="D334" i="19"/>
  <c r="D302" i="19"/>
  <c r="C422" i="19"/>
  <c r="C390" i="19"/>
  <c r="C358" i="19"/>
  <c r="C326" i="19"/>
  <c r="D445" i="19"/>
  <c r="D413" i="19"/>
  <c r="D381" i="19"/>
  <c r="D349" i="19"/>
  <c r="D317" i="19"/>
  <c r="C433" i="19"/>
  <c r="C401" i="19"/>
  <c r="C369" i="19"/>
  <c r="C337" i="19"/>
  <c r="C305" i="19"/>
  <c r="D420" i="19"/>
  <c r="D388" i="19"/>
  <c r="D356" i="19"/>
  <c r="D324" i="19"/>
  <c r="D447" i="19"/>
  <c r="D415" i="19"/>
  <c r="D383" i="19"/>
  <c r="D351" i="19"/>
  <c r="D319" i="19"/>
  <c r="C396" i="19"/>
  <c r="C411" i="19"/>
  <c r="C415" i="19"/>
  <c r="C360" i="19"/>
  <c r="C423" i="19"/>
  <c r="C436" i="19"/>
  <c r="C308" i="19"/>
  <c r="C339" i="19"/>
  <c r="C368" i="19"/>
  <c r="C323" i="19"/>
  <c r="D426" i="19"/>
  <c r="D394" i="19"/>
  <c r="D362" i="19"/>
  <c r="D330" i="19"/>
  <c r="C450" i="19"/>
  <c r="C418" i="19"/>
  <c r="C386" i="19"/>
  <c r="C354" i="19"/>
  <c r="C322" i="19"/>
  <c r="D441" i="19"/>
  <c r="D409" i="19"/>
  <c r="D377" i="19"/>
  <c r="D345" i="19"/>
  <c r="D313" i="19"/>
  <c r="C429" i="19"/>
  <c r="C397" i="19"/>
  <c r="C365" i="19"/>
  <c r="C333" i="19"/>
  <c r="D448" i="19"/>
  <c r="D416" i="19"/>
  <c r="D384" i="19"/>
  <c r="D352" i="19"/>
  <c r="D320" i="19"/>
  <c r="D443" i="19"/>
  <c r="D411" i="19"/>
  <c r="D379" i="19"/>
  <c r="D347" i="19"/>
  <c r="D315" i="19"/>
  <c r="C380" i="19"/>
  <c r="C395" i="19"/>
  <c r="C351" i="19"/>
  <c r="C344" i="19"/>
  <c r="C407" i="19"/>
  <c r="C420" i="19"/>
  <c r="C383" i="19"/>
  <c r="C352" i="19"/>
  <c r="D402" i="19"/>
  <c r="D322" i="19"/>
  <c r="C382" i="19"/>
  <c r="D449" i="19"/>
  <c r="D369" i="19"/>
  <c r="C425" i="19"/>
  <c r="C341" i="19"/>
  <c r="D424" i="19"/>
  <c r="D360" i="19"/>
  <c r="D451" i="19"/>
  <c r="D387" i="19"/>
  <c r="D323" i="19"/>
  <c r="C427" i="19"/>
  <c r="C376" i="19"/>
  <c r="C311" i="19"/>
  <c r="C355" i="19"/>
  <c r="C446" i="19"/>
  <c r="C325" i="19"/>
  <c r="D435" i="19"/>
  <c r="D307" i="19"/>
  <c r="C312" i="19"/>
  <c r="C335" i="19"/>
  <c r="C442" i="19"/>
  <c r="D417" i="19"/>
  <c r="D337" i="19"/>
  <c r="C313" i="19"/>
  <c r="D332" i="19"/>
  <c r="D359" i="19"/>
  <c r="C315" i="19"/>
  <c r="C340" i="19"/>
  <c r="D390" i="19"/>
  <c r="D306" i="19"/>
  <c r="C378" i="19"/>
  <c r="D437" i="19"/>
  <c r="D353" i="19"/>
  <c r="C421" i="19"/>
  <c r="C329" i="19"/>
  <c r="D412" i="19"/>
  <c r="D348" i="19"/>
  <c r="D439" i="19"/>
  <c r="D375" i="19"/>
  <c r="D311" i="19"/>
  <c r="C379" i="19"/>
  <c r="C328" i="19"/>
  <c r="C404" i="19"/>
  <c r="C307" i="19"/>
  <c r="D386" i="19"/>
  <c r="C362" i="19"/>
  <c r="D433" i="19"/>
  <c r="D341" i="19"/>
  <c r="C405" i="19"/>
  <c r="D408" i="19"/>
  <c r="D344" i="19"/>
  <c r="D371" i="19"/>
  <c r="C363" i="19"/>
  <c r="C388" i="19"/>
  <c r="D370" i="19"/>
  <c r="C350" i="19"/>
  <c r="C393" i="19"/>
  <c r="D396" i="19"/>
  <c r="D423" i="19"/>
  <c r="C428" i="19"/>
  <c r="C319" i="19"/>
  <c r="C400" i="19"/>
  <c r="D358" i="19"/>
  <c r="C426" i="19"/>
  <c r="C346" i="19"/>
  <c r="D405" i="19"/>
  <c r="D321" i="19"/>
  <c r="C389" i="19"/>
  <c r="C309" i="19"/>
  <c r="D392" i="19"/>
  <c r="D328" i="19"/>
  <c r="D419" i="19"/>
  <c r="D355" i="19"/>
  <c r="C412" i="19"/>
  <c r="C431" i="19"/>
  <c r="C439" i="19"/>
  <c r="C324" i="19"/>
  <c r="C384" i="19"/>
  <c r="D338" i="19"/>
  <c r="D440" i="19"/>
  <c r="D312" i="19"/>
  <c r="D339" i="19"/>
  <c r="C440" i="19"/>
  <c r="C419" i="19"/>
  <c r="D326" i="19"/>
  <c r="C314" i="19"/>
  <c r="C437" i="19"/>
  <c r="D428" i="19"/>
  <c r="C448" i="19"/>
  <c r="D327" i="19"/>
  <c r="C392" i="19"/>
  <c r="C371" i="19"/>
  <c r="D354" i="19"/>
  <c r="C414" i="19"/>
  <c r="C330" i="19"/>
  <c r="D401" i="19"/>
  <c r="D309" i="19"/>
  <c r="C373" i="19"/>
  <c r="D444" i="19"/>
  <c r="D380" i="19"/>
  <c r="D316" i="19"/>
  <c r="D407" i="19"/>
  <c r="D343" i="19"/>
  <c r="C364" i="19"/>
  <c r="C303" i="19"/>
  <c r="C391" i="19"/>
  <c r="C435" i="19"/>
  <c r="C336" i="19"/>
  <c r="D422" i="19"/>
  <c r="C410" i="19"/>
  <c r="C318" i="19"/>
  <c r="D385" i="19"/>
  <c r="D305" i="19"/>
  <c r="C361" i="19"/>
  <c r="D376" i="19"/>
  <c r="D403" i="19"/>
  <c r="C348" i="19"/>
  <c r="C375" i="19"/>
  <c r="C320" i="19"/>
  <c r="D418" i="19"/>
  <c r="C394" i="19"/>
  <c r="D373" i="19"/>
  <c r="C357" i="19"/>
  <c r="D364" i="19"/>
  <c r="D391" i="19"/>
  <c r="C443" i="19"/>
  <c r="C327" i="19"/>
  <c r="D274" i="19"/>
  <c r="D242" i="19"/>
  <c r="D210" i="19"/>
  <c r="D178" i="19"/>
  <c r="C294" i="19"/>
  <c r="C262" i="19"/>
  <c r="C230" i="19"/>
  <c r="C198" i="19"/>
  <c r="C166" i="19"/>
  <c r="D285" i="19"/>
  <c r="D253" i="19"/>
  <c r="D221" i="19"/>
  <c r="D189" i="19"/>
  <c r="D157" i="19"/>
  <c r="C277" i="19"/>
  <c r="C245" i="19"/>
  <c r="C213" i="19"/>
  <c r="C181" i="19"/>
  <c r="D300" i="19"/>
  <c r="D268" i="19"/>
  <c r="D236" i="19"/>
  <c r="D204" i="19"/>
  <c r="D172" i="19"/>
  <c r="D291" i="19"/>
  <c r="D259" i="19"/>
  <c r="D227" i="19"/>
  <c r="D195" i="19"/>
  <c r="D163" i="19"/>
  <c r="C220" i="19"/>
  <c r="C251" i="19"/>
  <c r="C223" i="19"/>
  <c r="C184" i="19"/>
  <c r="C247" i="19"/>
  <c r="C276" i="19"/>
  <c r="C255" i="19"/>
  <c r="C195" i="19"/>
  <c r="C224" i="19"/>
  <c r="D270" i="19"/>
  <c r="D238" i="19"/>
  <c r="D206" i="19"/>
  <c r="D174" i="19"/>
  <c r="C290" i="19"/>
  <c r="C258" i="19"/>
  <c r="C226" i="19"/>
  <c r="C194" i="19"/>
  <c r="C162" i="19"/>
  <c r="D281" i="19"/>
  <c r="D249" i="19"/>
  <c r="D217" i="19"/>
  <c r="D185" i="19"/>
  <c r="D153" i="19"/>
  <c r="C273" i="19"/>
  <c r="C241" i="19"/>
  <c r="C209" i="19"/>
  <c r="C177" i="19"/>
  <c r="D296" i="19"/>
  <c r="D264" i="19"/>
  <c r="D232" i="19"/>
  <c r="D200" i="19"/>
  <c r="D168" i="19"/>
  <c r="D287" i="19"/>
  <c r="D255" i="19"/>
  <c r="D223" i="19"/>
  <c r="D191" i="19"/>
  <c r="D159" i="19"/>
  <c r="C204" i="19"/>
  <c r="C235" i="19"/>
  <c r="C296" i="19"/>
  <c r="C168" i="19"/>
  <c r="C231" i="19"/>
  <c r="C260" i="19"/>
  <c r="C159" i="19"/>
  <c r="C179" i="19"/>
  <c r="C208" i="19"/>
  <c r="D290" i="19"/>
  <c r="D258" i="19"/>
  <c r="D226" i="19"/>
  <c r="D194" i="19"/>
  <c r="D162" i="19"/>
  <c r="C278" i="19"/>
  <c r="C246" i="19"/>
  <c r="C214" i="19"/>
  <c r="C182" i="19"/>
  <c r="D301" i="19"/>
  <c r="D269" i="19"/>
  <c r="D237" i="19"/>
  <c r="D205" i="19"/>
  <c r="D173" i="19"/>
  <c r="C293" i="19"/>
  <c r="C261" i="19"/>
  <c r="C229" i="19"/>
  <c r="C197" i="19"/>
  <c r="C165" i="19"/>
  <c r="D284" i="19"/>
  <c r="D252" i="19"/>
  <c r="D220" i="19"/>
  <c r="D188" i="19"/>
  <c r="D156" i="19"/>
  <c r="D275" i="19"/>
  <c r="D243" i="19"/>
  <c r="D211" i="19"/>
  <c r="D179" i="19"/>
  <c r="C284" i="19"/>
  <c r="C156" i="19"/>
  <c r="C187" i="19"/>
  <c r="C248" i="19"/>
  <c r="C207" i="19"/>
  <c r="C183" i="19"/>
  <c r="C212" i="19"/>
  <c r="C259" i="19"/>
  <c r="C288" i="19"/>
  <c r="C160" i="19"/>
  <c r="D158" i="19"/>
  <c r="C242" i="19"/>
  <c r="C178" i="19"/>
  <c r="D265" i="19"/>
  <c r="D201" i="19"/>
  <c r="C289" i="19"/>
  <c r="C225" i="19"/>
  <c r="C161" i="19"/>
  <c r="D248" i="19"/>
  <c r="D286" i="19"/>
  <c r="D254" i="19"/>
  <c r="D222" i="19"/>
  <c r="D190" i="19"/>
  <c r="C274" i="19"/>
  <c r="C210" i="19"/>
  <c r="D297" i="19"/>
  <c r="D233" i="19"/>
  <c r="D169" i="19"/>
  <c r="C257" i="19"/>
  <c r="C193" i="19"/>
  <c r="D280" i="19"/>
  <c r="D216" i="19"/>
  <c r="C190" i="19"/>
  <c r="D294" i="19"/>
  <c r="D230" i="19"/>
  <c r="D166" i="19"/>
  <c r="C250" i="19"/>
  <c r="C186" i="19"/>
  <c r="D273" i="19"/>
  <c r="D209" i="19"/>
  <c r="C297" i="19"/>
  <c r="C233" i="19"/>
  <c r="C169" i="19"/>
  <c r="D256" i="19"/>
  <c r="D192" i="19"/>
  <c r="D295" i="19"/>
  <c r="D239" i="19"/>
  <c r="D187" i="19"/>
  <c r="C252" i="19"/>
  <c r="C203" i="19"/>
  <c r="C200" i="19"/>
  <c r="C167" i="19"/>
  <c r="C291" i="19"/>
  <c r="C256" i="19"/>
  <c r="D214" i="19"/>
  <c r="C234" i="19"/>
  <c r="C170" i="19"/>
  <c r="D193" i="19"/>
  <c r="C217" i="19"/>
  <c r="D240" i="19"/>
  <c r="D279" i="19"/>
  <c r="D175" i="19"/>
  <c r="C155" i="19"/>
  <c r="C292" i="19"/>
  <c r="C192" i="19"/>
  <c r="D202" i="19"/>
  <c r="C222" i="19"/>
  <c r="D245" i="19"/>
  <c r="C269" i="19"/>
  <c r="D292" i="19"/>
  <c r="D176" i="19"/>
  <c r="D219" i="19"/>
  <c r="C172" i="19"/>
  <c r="C295" i="19"/>
  <c r="C227" i="19"/>
  <c r="D282" i="19"/>
  <c r="D218" i="19"/>
  <c r="D154" i="19"/>
  <c r="C238" i="19"/>
  <c r="C174" i="19"/>
  <c r="D261" i="19"/>
  <c r="D197" i="19"/>
  <c r="C285" i="19"/>
  <c r="C221" i="19"/>
  <c r="C157" i="19"/>
  <c r="D244" i="19"/>
  <c r="D184" i="19"/>
  <c r="D283" i="19"/>
  <c r="D235" i="19"/>
  <c r="D183" i="19"/>
  <c r="C236" i="19"/>
  <c r="C171" i="19"/>
  <c r="C175" i="19"/>
  <c r="C275" i="19"/>
  <c r="C240" i="19"/>
  <c r="D278" i="19"/>
  <c r="C298" i="19"/>
  <c r="D257" i="19"/>
  <c r="C281" i="19"/>
  <c r="C153" i="19"/>
  <c r="D180" i="19"/>
  <c r="D231" i="19"/>
  <c r="C188" i="19"/>
  <c r="C287" i="19"/>
  <c r="C243" i="19"/>
  <c r="D266" i="19"/>
  <c r="C286" i="19"/>
  <c r="C158" i="19"/>
  <c r="D181" i="19"/>
  <c r="C205" i="19"/>
  <c r="D228" i="19"/>
  <c r="D271" i="19"/>
  <c r="D171" i="19"/>
  <c r="C271" i="19"/>
  <c r="C244" i="19"/>
  <c r="C176" i="19"/>
  <c r="D262" i="19"/>
  <c r="D198" i="19"/>
  <c r="C282" i="19"/>
  <c r="C218" i="19"/>
  <c r="C154" i="19"/>
  <c r="D241" i="19"/>
  <c r="D177" i="19"/>
  <c r="C265" i="19"/>
  <c r="C201" i="19"/>
  <c r="D288" i="19"/>
  <c r="D224" i="19"/>
  <c r="D164" i="19"/>
  <c r="D267" i="19"/>
  <c r="D215" i="19"/>
  <c r="D167" i="19"/>
  <c r="C299" i="19"/>
  <c r="C280" i="19"/>
  <c r="C279" i="19"/>
  <c r="C228" i="19"/>
  <c r="C211" i="19"/>
  <c r="C191" i="19"/>
  <c r="D246" i="19"/>
  <c r="C266" i="19"/>
  <c r="D289" i="19"/>
  <c r="D225" i="19"/>
  <c r="D161" i="19"/>
  <c r="C249" i="19"/>
  <c r="C185" i="19"/>
  <c r="D272" i="19"/>
  <c r="D208" i="19"/>
  <c r="D251" i="19"/>
  <c r="D203" i="19"/>
  <c r="C267" i="19"/>
  <c r="C215" i="19"/>
  <c r="C239" i="19"/>
  <c r="D234" i="19"/>
  <c r="C254" i="19"/>
  <c r="D277" i="19"/>
  <c r="C301" i="19"/>
  <c r="C173" i="19"/>
  <c r="D196" i="19"/>
  <c r="D247" i="19"/>
  <c r="C268" i="19"/>
  <c r="C216" i="19"/>
  <c r="C164" i="19"/>
  <c r="D250" i="19"/>
  <c r="D186" i="19"/>
  <c r="C270" i="19"/>
  <c r="C206" i="19"/>
  <c r="D293" i="19"/>
  <c r="D229" i="19"/>
  <c r="D165" i="19"/>
  <c r="C253" i="19"/>
  <c r="C189" i="19"/>
  <c r="D276" i="19"/>
  <c r="D212" i="19"/>
  <c r="D160" i="19"/>
  <c r="D263" i="19"/>
  <c r="D207" i="19"/>
  <c r="D155" i="19"/>
  <c r="C283" i="19"/>
  <c r="C264" i="19"/>
  <c r="C263" i="19"/>
  <c r="C196" i="19"/>
  <c r="C163" i="19"/>
  <c r="D182" i="19"/>
  <c r="C202" i="19"/>
  <c r="D152" i="19"/>
  <c r="C300" i="19"/>
  <c r="C232" i="19"/>
  <c r="C180" i="19"/>
  <c r="D298" i="19"/>
  <c r="D170" i="19"/>
  <c r="D213" i="19"/>
  <c r="C237" i="19"/>
  <c r="D260" i="19"/>
  <c r="D299" i="19"/>
  <c r="D199" i="19"/>
  <c r="C219" i="19"/>
  <c r="C199" i="19"/>
  <c r="C272" i="19"/>
  <c r="M515" i="7"/>
  <c r="O20" i="4"/>
  <c r="O21" i="4"/>
  <c r="O22" i="4"/>
  <c r="O23" i="4"/>
  <c r="F26" i="18" s="1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9" i="4"/>
  <c r="O18" i="4"/>
  <c r="F18" i="18" s="1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65" i="4"/>
  <c r="Q65" i="4"/>
  <c r="P66" i="4"/>
  <c r="Q66" i="4"/>
  <c r="P67" i="4"/>
  <c r="Q67" i="4"/>
  <c r="P68" i="4"/>
  <c r="Q68" i="4"/>
  <c r="P69" i="4"/>
  <c r="Q69" i="4"/>
  <c r="P70" i="4"/>
  <c r="Q70" i="4"/>
  <c r="P71" i="4"/>
  <c r="Q71" i="4"/>
  <c r="P72" i="4"/>
  <c r="Q72" i="4"/>
  <c r="P73" i="4"/>
  <c r="Q73" i="4"/>
  <c r="P74" i="4"/>
  <c r="Q74" i="4"/>
  <c r="P75" i="4"/>
  <c r="Q75" i="4"/>
  <c r="P76" i="4"/>
  <c r="Q76" i="4"/>
  <c r="P77" i="4"/>
  <c r="Q77" i="4"/>
  <c r="P78" i="4"/>
  <c r="Q78" i="4"/>
  <c r="P79" i="4"/>
  <c r="Q79" i="4"/>
  <c r="P80" i="4"/>
  <c r="Q80" i="4"/>
  <c r="P81" i="4"/>
  <c r="Q81" i="4"/>
  <c r="P82" i="4"/>
  <c r="Q82" i="4"/>
  <c r="P83" i="4"/>
  <c r="Q83" i="4"/>
  <c r="P84" i="4"/>
  <c r="Q84" i="4"/>
  <c r="P85" i="4"/>
  <c r="Q85" i="4"/>
  <c r="P86" i="4"/>
  <c r="Q86" i="4"/>
  <c r="P87" i="4"/>
  <c r="Q87" i="4"/>
  <c r="P88" i="4"/>
  <c r="Q88" i="4"/>
  <c r="P89" i="4"/>
  <c r="Q89" i="4"/>
  <c r="P90" i="4"/>
  <c r="Q90" i="4"/>
  <c r="P91" i="4"/>
  <c r="Q91" i="4"/>
  <c r="P92" i="4"/>
  <c r="Q92" i="4"/>
  <c r="P93" i="4"/>
  <c r="Q93" i="4"/>
  <c r="P94" i="4"/>
  <c r="Q94" i="4"/>
  <c r="P95" i="4"/>
  <c r="Q95" i="4"/>
  <c r="P96" i="4"/>
  <c r="Q96" i="4"/>
  <c r="P97" i="4"/>
  <c r="Q97" i="4"/>
  <c r="P98" i="4"/>
  <c r="Q98" i="4"/>
  <c r="P99" i="4"/>
  <c r="Q99" i="4"/>
  <c r="P100" i="4"/>
  <c r="Q100" i="4"/>
  <c r="P101" i="4"/>
  <c r="Q101" i="4"/>
  <c r="P102" i="4"/>
  <c r="Q102" i="4"/>
  <c r="P103" i="4"/>
  <c r="Q103" i="4"/>
  <c r="P104" i="4"/>
  <c r="Q104" i="4"/>
  <c r="P105" i="4"/>
  <c r="Q105" i="4"/>
  <c r="P106" i="4"/>
  <c r="Q106" i="4"/>
  <c r="P107" i="4"/>
  <c r="Q107" i="4"/>
  <c r="P108" i="4"/>
  <c r="Q108" i="4"/>
  <c r="P109" i="4"/>
  <c r="Q109" i="4"/>
  <c r="P110" i="4"/>
  <c r="Q110" i="4"/>
  <c r="P111" i="4"/>
  <c r="Q111" i="4"/>
  <c r="P112" i="4"/>
  <c r="Q112" i="4"/>
  <c r="P113" i="4"/>
  <c r="Q113" i="4"/>
  <c r="P114" i="4"/>
  <c r="Q114" i="4"/>
  <c r="P115" i="4"/>
  <c r="Q115" i="4"/>
  <c r="P116" i="4"/>
  <c r="Q116" i="4"/>
  <c r="P17" i="4"/>
  <c r="Q17" i="4"/>
  <c r="E21" i="18" l="1"/>
  <c r="E13" i="18"/>
  <c r="F90" i="18"/>
  <c r="F58" i="18"/>
  <c r="F42" i="18"/>
  <c r="E12" i="18"/>
  <c r="F97" i="18"/>
  <c r="F81" i="18"/>
  <c r="F57" i="18"/>
  <c r="F33" i="18"/>
  <c r="F17" i="18"/>
  <c r="F106" i="18"/>
  <c r="F82" i="18"/>
  <c r="F66" i="18"/>
  <c r="F50" i="18"/>
  <c r="F34" i="18"/>
  <c r="E20" i="18"/>
  <c r="F105" i="18"/>
  <c r="F89" i="18"/>
  <c r="F73" i="18"/>
  <c r="F65" i="18"/>
  <c r="F49" i="18"/>
  <c r="F41" i="18"/>
  <c r="F25" i="18"/>
  <c r="E19" i="18"/>
  <c r="E11" i="18"/>
  <c r="F104" i="18"/>
  <c r="F96" i="18"/>
  <c r="F88" i="18"/>
  <c r="F80" i="18"/>
  <c r="F72" i="18"/>
  <c r="F64" i="18"/>
  <c r="F56" i="18"/>
  <c r="F48" i="18"/>
  <c r="F40" i="18"/>
  <c r="F32" i="18"/>
  <c r="F24" i="18"/>
  <c r="F16" i="18"/>
  <c r="E18" i="18"/>
  <c r="E10" i="18"/>
  <c r="F103" i="18"/>
  <c r="F95" i="18"/>
  <c r="F87" i="18"/>
  <c r="F79" i="18"/>
  <c r="F71" i="18"/>
  <c r="F63" i="18"/>
  <c r="F55" i="18"/>
  <c r="F47" i="18"/>
  <c r="F39" i="18"/>
  <c r="F31" i="18"/>
  <c r="F23" i="18"/>
  <c r="F15" i="18"/>
  <c r="F54" i="18"/>
  <c r="F14" i="18"/>
  <c r="F10" i="18"/>
  <c r="F86" i="18"/>
  <c r="F70" i="18"/>
  <c r="F38" i="18"/>
  <c r="E24" i="18"/>
  <c r="E16" i="18"/>
  <c r="F109" i="18"/>
  <c r="F101" i="18"/>
  <c r="F93" i="18"/>
  <c r="F85" i="18"/>
  <c r="F77" i="18"/>
  <c r="F69" i="18"/>
  <c r="F61" i="18"/>
  <c r="F53" i="18"/>
  <c r="F45" i="18"/>
  <c r="F37" i="18"/>
  <c r="F29" i="18"/>
  <c r="F21" i="18"/>
  <c r="F13" i="18"/>
  <c r="E17" i="18"/>
  <c r="F94" i="18"/>
  <c r="F62" i="18"/>
  <c r="F30" i="18"/>
  <c r="E23" i="18"/>
  <c r="E15" i="18"/>
  <c r="F108" i="18"/>
  <c r="F100" i="18"/>
  <c r="F92" i="18"/>
  <c r="F84" i="18"/>
  <c r="F76" i="18"/>
  <c r="F68" i="18"/>
  <c r="F60" i="18"/>
  <c r="F52" i="18"/>
  <c r="F44" i="18"/>
  <c r="F36" i="18"/>
  <c r="F28" i="18"/>
  <c r="F20" i="18"/>
  <c r="F12" i="18"/>
  <c r="E25" i="18"/>
  <c r="F102" i="18"/>
  <c r="F78" i="18"/>
  <c r="F46" i="18"/>
  <c r="F22" i="18"/>
  <c r="E22" i="18"/>
  <c r="E14" i="18"/>
  <c r="F107" i="18"/>
  <c r="F99" i="18"/>
  <c r="F91" i="18"/>
  <c r="F83" i="18"/>
  <c r="F75" i="18"/>
  <c r="F67" i="18"/>
  <c r="F59" i="18"/>
  <c r="F51" i="18"/>
  <c r="F43" i="18"/>
  <c r="F35" i="18"/>
  <c r="F27" i="18"/>
  <c r="F19" i="18"/>
  <c r="F11" i="18"/>
  <c r="F98" i="18"/>
  <c r="F74" i="18"/>
  <c r="I29" i="17"/>
  <c r="I28" i="17"/>
  <c r="E28" i="17"/>
  <c r="B15" i="17"/>
  <c r="B22" i="17" s="1"/>
  <c r="C22" i="17" s="1"/>
  <c r="B14" i="17"/>
  <c r="B21" i="17" s="1"/>
  <c r="C21" i="17" s="1"/>
  <c r="B13" i="17"/>
  <c r="B20" i="17" s="1"/>
  <c r="B12" i="17"/>
  <c r="B19" i="17" s="1"/>
  <c r="C19" i="17" s="1"/>
  <c r="B16" i="17"/>
  <c r="A604" i="19" l="1"/>
  <c r="F6" i="18"/>
  <c r="C20" i="17"/>
  <c r="I32" i="17"/>
  <c r="G20" i="17"/>
  <c r="G21" i="17"/>
  <c r="G22" i="17"/>
  <c r="G19" i="1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B6" i="15"/>
  <c r="B7" i="15"/>
  <c r="B8" i="15"/>
  <c r="B5" i="15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I26" i="17" l="1"/>
  <c r="I30" i="17" s="1"/>
  <c r="C604" i="19"/>
  <c r="M516" i="7"/>
  <c r="M514" i="7"/>
  <c r="B13" i="13" l="1"/>
  <c r="D13" i="13" s="1"/>
  <c r="B77" i="13"/>
  <c r="D77" i="13" s="1"/>
  <c r="B141" i="13"/>
  <c r="B138" i="13"/>
  <c r="B46" i="13"/>
  <c r="D46" i="13" s="1"/>
  <c r="B110" i="13"/>
  <c r="D110" i="13" s="1"/>
  <c r="B174" i="13"/>
  <c r="B15" i="13"/>
  <c r="D15" i="13" s="1"/>
  <c r="B79" i="13"/>
  <c r="D79" i="13" s="1"/>
  <c r="B143" i="13"/>
  <c r="B170" i="13"/>
  <c r="B48" i="13"/>
  <c r="D48" i="13" s="1"/>
  <c r="B112" i="13"/>
  <c r="B176" i="13"/>
  <c r="B25" i="13"/>
  <c r="D25" i="13" s="1"/>
  <c r="B89" i="13"/>
  <c r="D89" i="13" s="1"/>
  <c r="B153" i="13"/>
  <c r="B100" i="13"/>
  <c r="D100" i="13" s="1"/>
  <c r="B67" i="13"/>
  <c r="D67" i="13" s="1"/>
  <c r="B131" i="13"/>
  <c r="B36" i="13"/>
  <c r="D36" i="13" s="1"/>
  <c r="B38" i="13"/>
  <c r="D38" i="13" s="1"/>
  <c r="B40" i="13"/>
  <c r="D40" i="13" s="1"/>
  <c r="B59" i="13"/>
  <c r="D59" i="13" s="1"/>
  <c r="B21" i="13"/>
  <c r="D21" i="13" s="1"/>
  <c r="B85" i="13"/>
  <c r="D85" i="13" s="1"/>
  <c r="B149" i="13"/>
  <c r="B60" i="13"/>
  <c r="D60" i="13" s="1"/>
  <c r="B54" i="13"/>
  <c r="D54" i="13" s="1"/>
  <c r="B118" i="13"/>
  <c r="B26" i="13"/>
  <c r="D26" i="13" s="1"/>
  <c r="B23" i="13"/>
  <c r="D23" i="13" s="1"/>
  <c r="B87" i="13"/>
  <c r="D87" i="13" s="1"/>
  <c r="B151" i="13"/>
  <c r="B52" i="13"/>
  <c r="D52" i="13" s="1"/>
  <c r="B56" i="13"/>
  <c r="D56" i="13" s="1"/>
  <c r="B120" i="13"/>
  <c r="B50" i="13"/>
  <c r="D50" i="13" s="1"/>
  <c r="B33" i="13"/>
  <c r="D33" i="13" s="1"/>
  <c r="B97" i="13"/>
  <c r="D97" i="13" s="1"/>
  <c r="B161" i="13"/>
  <c r="B164" i="13"/>
  <c r="B75" i="13"/>
  <c r="D75" i="13" s="1"/>
  <c r="B139" i="13"/>
  <c r="B44" i="13"/>
  <c r="D44" i="13" s="1"/>
  <c r="B102" i="13"/>
  <c r="D102" i="13" s="1"/>
  <c r="B104" i="13"/>
  <c r="D104" i="13" s="1"/>
  <c r="B28" i="13"/>
  <c r="D28" i="13" s="1"/>
  <c r="B29" i="13"/>
  <c r="D29" i="13" s="1"/>
  <c r="B93" i="13"/>
  <c r="D93" i="13" s="1"/>
  <c r="B157" i="13"/>
  <c r="B92" i="13"/>
  <c r="D92" i="13" s="1"/>
  <c r="B62" i="13"/>
  <c r="D62" i="13" s="1"/>
  <c r="B126" i="13"/>
  <c r="B58" i="13"/>
  <c r="D58" i="13" s="1"/>
  <c r="B31" i="13"/>
  <c r="D31" i="13" s="1"/>
  <c r="B95" i="13"/>
  <c r="D95" i="13" s="1"/>
  <c r="B159" i="13"/>
  <c r="B116" i="13"/>
  <c r="B64" i="13"/>
  <c r="D64" i="13" s="1"/>
  <c r="B128" i="13"/>
  <c r="B82" i="13"/>
  <c r="D82" i="13" s="1"/>
  <c r="B41" i="13"/>
  <c r="D41" i="13" s="1"/>
  <c r="B105" i="13"/>
  <c r="D105" i="13" s="1"/>
  <c r="B169" i="13"/>
  <c r="B19" i="13"/>
  <c r="D19" i="13" s="1"/>
  <c r="B83" i="13"/>
  <c r="D83" i="13" s="1"/>
  <c r="B147" i="13"/>
  <c r="B76" i="13"/>
  <c r="D76" i="13" s="1"/>
  <c r="B108" i="13"/>
  <c r="D108" i="13" s="1"/>
  <c r="B133" i="13"/>
  <c r="B135" i="13"/>
  <c r="B145" i="13"/>
  <c r="B37" i="13"/>
  <c r="D37" i="13" s="1"/>
  <c r="B101" i="13"/>
  <c r="D101" i="13" s="1"/>
  <c r="B165" i="13"/>
  <c r="B132" i="13"/>
  <c r="B70" i="13"/>
  <c r="D70" i="13" s="1"/>
  <c r="B134" i="13"/>
  <c r="B106" i="13"/>
  <c r="D106" i="13" s="1"/>
  <c r="B39" i="13"/>
  <c r="D39" i="13" s="1"/>
  <c r="B103" i="13"/>
  <c r="D103" i="13" s="1"/>
  <c r="B167" i="13"/>
  <c r="B148" i="13"/>
  <c r="B72" i="13"/>
  <c r="D72" i="13" s="1"/>
  <c r="B136" i="13"/>
  <c r="B122" i="13"/>
  <c r="B49" i="13"/>
  <c r="D49" i="13" s="1"/>
  <c r="B113" i="13"/>
  <c r="B177" i="13"/>
  <c r="B27" i="13"/>
  <c r="D27" i="13" s="1"/>
  <c r="B91" i="13"/>
  <c r="D91" i="13" s="1"/>
  <c r="B155" i="13"/>
  <c r="B140" i="13"/>
  <c r="B166" i="13"/>
  <c r="B17" i="13"/>
  <c r="D17" i="13" s="1"/>
  <c r="B45" i="13"/>
  <c r="D45" i="13" s="1"/>
  <c r="B109" i="13"/>
  <c r="D109" i="13" s="1"/>
  <c r="B173" i="13"/>
  <c r="B14" i="13"/>
  <c r="D14" i="13" s="1"/>
  <c r="B78" i="13"/>
  <c r="D78" i="13" s="1"/>
  <c r="B142" i="13"/>
  <c r="B146" i="13"/>
  <c r="B47" i="13"/>
  <c r="D47" i="13" s="1"/>
  <c r="B111" i="13"/>
  <c r="D111" i="13" s="1"/>
  <c r="B175" i="13"/>
  <c r="B16" i="13"/>
  <c r="D16" i="13" s="1"/>
  <c r="B80" i="13"/>
  <c r="D80" i="13" s="1"/>
  <c r="B144" i="13"/>
  <c r="B162" i="13"/>
  <c r="B57" i="13"/>
  <c r="D57" i="13" s="1"/>
  <c r="B121" i="13"/>
  <c r="B42" i="13"/>
  <c r="D42" i="13" s="1"/>
  <c r="B35" i="13"/>
  <c r="D35" i="13" s="1"/>
  <c r="B99" i="13"/>
  <c r="D99" i="13" s="1"/>
  <c r="B163" i="13"/>
  <c r="B98" i="13"/>
  <c r="D98" i="13" s="1"/>
  <c r="B130" i="13"/>
  <c r="B154" i="13"/>
  <c r="B53" i="13"/>
  <c r="D53" i="13" s="1"/>
  <c r="B117" i="13"/>
  <c r="B34" i="13"/>
  <c r="D34" i="13" s="1"/>
  <c r="B22" i="13"/>
  <c r="D22" i="13" s="1"/>
  <c r="B86" i="13"/>
  <c r="D86" i="13" s="1"/>
  <c r="B150" i="13"/>
  <c r="B68" i="13"/>
  <c r="D68" i="13" s="1"/>
  <c r="B55" i="13"/>
  <c r="D55" i="13" s="1"/>
  <c r="B119" i="13"/>
  <c r="B18" i="13"/>
  <c r="D18" i="13" s="1"/>
  <c r="B24" i="13"/>
  <c r="D24" i="13" s="1"/>
  <c r="B88" i="13"/>
  <c r="D88" i="13" s="1"/>
  <c r="B152" i="13"/>
  <c r="B84" i="13"/>
  <c r="D84" i="13" s="1"/>
  <c r="B65" i="13"/>
  <c r="D65" i="13" s="1"/>
  <c r="B129" i="13"/>
  <c r="B74" i="13"/>
  <c r="D74" i="13" s="1"/>
  <c r="B43" i="13"/>
  <c r="D43" i="13" s="1"/>
  <c r="B107" i="13"/>
  <c r="D107" i="13" s="1"/>
  <c r="B171" i="13"/>
  <c r="B12" i="13"/>
  <c r="D12" i="13" s="1"/>
  <c r="B71" i="13"/>
  <c r="D71" i="13" s="1"/>
  <c r="B81" i="13"/>
  <c r="D81" i="13" s="1"/>
  <c r="B61" i="13"/>
  <c r="D61" i="13" s="1"/>
  <c r="B125" i="13"/>
  <c r="B66" i="13"/>
  <c r="D66" i="13" s="1"/>
  <c r="B30" i="13"/>
  <c r="D30" i="13" s="1"/>
  <c r="B94" i="13"/>
  <c r="D94" i="13" s="1"/>
  <c r="B158" i="13"/>
  <c r="B124" i="13"/>
  <c r="B63" i="13"/>
  <c r="D63" i="13" s="1"/>
  <c r="B127" i="13"/>
  <c r="B90" i="13"/>
  <c r="D90" i="13" s="1"/>
  <c r="B32" i="13"/>
  <c r="D32" i="13" s="1"/>
  <c r="B96" i="13"/>
  <c r="D96" i="13" s="1"/>
  <c r="B160" i="13"/>
  <c r="B172" i="13"/>
  <c r="B73" i="13"/>
  <c r="D73" i="13" s="1"/>
  <c r="B137" i="13"/>
  <c r="B114" i="13"/>
  <c r="B51" i="13"/>
  <c r="D51" i="13" s="1"/>
  <c r="B115" i="13"/>
  <c r="B20" i="13"/>
  <c r="D20" i="13" s="1"/>
  <c r="B69" i="13"/>
  <c r="D69" i="13" s="1"/>
  <c r="B156" i="13"/>
  <c r="B168" i="13"/>
  <c r="B123" i="13"/>
  <c r="C90" i="13" l="1"/>
  <c r="C47" i="13"/>
  <c r="C31" i="13"/>
  <c r="E31" i="13"/>
  <c r="C15" i="13"/>
  <c r="C61" i="13"/>
  <c r="C55" i="13"/>
  <c r="C57" i="13"/>
  <c r="E57" i="13"/>
  <c r="C41" i="13"/>
  <c r="E41" i="13"/>
  <c r="C58" i="13"/>
  <c r="C104" i="13"/>
  <c r="C33" i="13"/>
  <c r="E33" i="13"/>
  <c r="C26" i="13"/>
  <c r="C40" i="13"/>
  <c r="C25" i="13"/>
  <c r="C51" i="13"/>
  <c r="E51" i="13"/>
  <c r="C105" i="13"/>
  <c r="E105" i="13"/>
  <c r="C89" i="13"/>
  <c r="C65" i="13"/>
  <c r="C68" i="13"/>
  <c r="E68" i="13"/>
  <c r="C70" i="13"/>
  <c r="E70" i="13"/>
  <c r="C108" i="13"/>
  <c r="E108" i="13"/>
  <c r="C82" i="13"/>
  <c r="C102" i="13"/>
  <c r="E102" i="13"/>
  <c r="C50" i="13"/>
  <c r="E50" i="13"/>
  <c r="C38" i="13"/>
  <c r="C110" i="13"/>
  <c r="C49" i="13"/>
  <c r="E49" i="13"/>
  <c r="C97" i="13"/>
  <c r="E97" i="13"/>
  <c r="C73" i="13"/>
  <c r="C71" i="13"/>
  <c r="C84" i="13"/>
  <c r="E84" i="13"/>
  <c r="C98" i="13"/>
  <c r="E98" i="13"/>
  <c r="C78" i="13"/>
  <c r="C72" i="13"/>
  <c r="C76" i="13"/>
  <c r="E76" i="13"/>
  <c r="C62" i="13"/>
  <c r="E62" i="13"/>
  <c r="C44" i="13"/>
  <c r="C54" i="13"/>
  <c r="C36" i="13"/>
  <c r="E36" i="13"/>
  <c r="C46" i="13"/>
  <c r="E46" i="13"/>
  <c r="C74" i="13"/>
  <c r="C17" i="13"/>
  <c r="C23" i="13"/>
  <c r="C63" i="13"/>
  <c r="E63" i="13"/>
  <c r="C12" i="13"/>
  <c r="C86" i="13"/>
  <c r="C80" i="13"/>
  <c r="E80" i="13"/>
  <c r="C14" i="13"/>
  <c r="C91" i="13"/>
  <c r="C64" i="13"/>
  <c r="C92" i="13"/>
  <c r="E92" i="13"/>
  <c r="C56" i="13"/>
  <c r="E56" i="13"/>
  <c r="C60" i="13"/>
  <c r="E60" i="13"/>
  <c r="C48" i="13"/>
  <c r="C53" i="13"/>
  <c r="E53" i="13"/>
  <c r="C59" i="13"/>
  <c r="E59" i="13"/>
  <c r="C81" i="13"/>
  <c r="C69" i="13"/>
  <c r="C94" i="13"/>
  <c r="E94" i="13"/>
  <c r="C88" i="13"/>
  <c r="E88" i="13"/>
  <c r="C22" i="13"/>
  <c r="C99" i="13"/>
  <c r="C16" i="13"/>
  <c r="C27" i="13"/>
  <c r="E27" i="13"/>
  <c r="C101" i="13"/>
  <c r="E101" i="13"/>
  <c r="C83" i="13"/>
  <c r="C75" i="13"/>
  <c r="E75" i="13"/>
  <c r="C52" i="13"/>
  <c r="E52" i="13"/>
  <c r="C67" i="13"/>
  <c r="C106" i="13"/>
  <c r="C28" i="13"/>
  <c r="E28" i="13"/>
  <c r="C20" i="13"/>
  <c r="C96" i="13"/>
  <c r="C30" i="13"/>
  <c r="C107" i="13"/>
  <c r="E107" i="13"/>
  <c r="C24" i="13"/>
  <c r="C34" i="13"/>
  <c r="C35" i="13"/>
  <c r="C109" i="13"/>
  <c r="E109" i="13"/>
  <c r="C103" i="13"/>
  <c r="E103" i="13"/>
  <c r="C37" i="13"/>
  <c r="E37" i="13"/>
  <c r="C19" i="13"/>
  <c r="C93" i="13"/>
  <c r="E93" i="13"/>
  <c r="C85" i="13"/>
  <c r="E85" i="13"/>
  <c r="C100" i="13"/>
  <c r="E100" i="13"/>
  <c r="C77" i="13"/>
  <c r="C32" i="13"/>
  <c r="E32" i="13"/>
  <c r="C66" i="13"/>
  <c r="E66" i="13"/>
  <c r="C43" i="13"/>
  <c r="E43" i="13"/>
  <c r="C18" i="13"/>
  <c r="C42" i="13"/>
  <c r="E42" i="13"/>
  <c r="C111" i="13"/>
  <c r="E111" i="13"/>
  <c r="C45" i="13"/>
  <c r="C39" i="13"/>
  <c r="C95" i="13"/>
  <c r="E95" i="13"/>
  <c r="C29" i="13"/>
  <c r="E29" i="13"/>
  <c r="C87" i="13"/>
  <c r="C21" i="13"/>
  <c r="C79" i="13"/>
  <c r="E79" i="13"/>
  <c r="C13" i="13"/>
  <c r="G151" i="13"/>
  <c r="F151" i="13"/>
  <c r="F139" i="13"/>
  <c r="G139" i="13"/>
  <c r="G113" i="13"/>
  <c r="F113" i="13"/>
  <c r="G165" i="13"/>
  <c r="F165" i="13"/>
  <c r="G121" i="13"/>
  <c r="F121" i="13"/>
  <c r="G167" i="13"/>
  <c r="F167" i="13"/>
  <c r="G137" i="13"/>
  <c r="F137" i="13"/>
  <c r="G150" i="13"/>
  <c r="F150" i="13"/>
  <c r="G144" i="13"/>
  <c r="F144" i="13"/>
  <c r="F140" i="13"/>
  <c r="G140" i="13"/>
  <c r="G143" i="13"/>
  <c r="F143" i="13"/>
  <c r="G127" i="13"/>
  <c r="F127" i="13"/>
  <c r="F156" i="13"/>
  <c r="G156" i="13"/>
  <c r="G166" i="13"/>
  <c r="F166" i="13"/>
  <c r="F154" i="13"/>
  <c r="G154" i="13"/>
  <c r="F170" i="13"/>
  <c r="G170" i="13"/>
  <c r="G157" i="13"/>
  <c r="F157" i="13"/>
  <c r="G117" i="13"/>
  <c r="F117" i="13"/>
  <c r="G129" i="13"/>
  <c r="F129" i="13"/>
  <c r="F147" i="13"/>
  <c r="G147" i="13"/>
  <c r="F114" i="13"/>
  <c r="G114" i="13"/>
  <c r="G126" i="13"/>
  <c r="F126" i="13"/>
  <c r="G159" i="13"/>
  <c r="F159" i="13"/>
  <c r="G134" i="13"/>
  <c r="F134" i="13"/>
  <c r="G119" i="13"/>
  <c r="F119" i="13"/>
  <c r="F115" i="13"/>
  <c r="G115" i="13"/>
  <c r="F132" i="13"/>
  <c r="G132" i="13"/>
  <c r="F122" i="13"/>
  <c r="G122" i="13"/>
  <c r="G120" i="13"/>
  <c r="F120" i="13"/>
  <c r="G177" i="13"/>
  <c r="F177" i="13"/>
  <c r="G161" i="13"/>
  <c r="F161" i="13"/>
  <c r="G173" i="13"/>
  <c r="F173" i="13"/>
  <c r="G142" i="13"/>
  <c r="F142" i="13"/>
  <c r="F148" i="13"/>
  <c r="G148" i="13"/>
  <c r="G136" i="13"/>
  <c r="F136" i="13"/>
  <c r="G152" i="13"/>
  <c r="F152" i="13"/>
  <c r="F130" i="13"/>
  <c r="G130" i="13"/>
  <c r="F131" i="13"/>
  <c r="G131" i="13"/>
  <c r="G141" i="13"/>
  <c r="F141" i="13"/>
  <c r="F162" i="13"/>
  <c r="G162" i="13"/>
  <c r="F172" i="13"/>
  <c r="G172" i="13"/>
  <c r="G158" i="13"/>
  <c r="F158" i="13"/>
  <c r="G174" i="13"/>
  <c r="F174" i="13"/>
  <c r="G149" i="13"/>
  <c r="F149" i="13"/>
  <c r="F171" i="13"/>
  <c r="G171" i="13"/>
  <c r="G176" i="13"/>
  <c r="F176" i="13"/>
  <c r="G125" i="13"/>
  <c r="F125" i="13"/>
  <c r="F123" i="13"/>
  <c r="G123" i="13"/>
  <c r="F146" i="13"/>
  <c r="G146" i="13"/>
  <c r="G135" i="13"/>
  <c r="F135" i="13"/>
  <c r="G112" i="13"/>
  <c r="F112" i="13"/>
  <c r="G133" i="13"/>
  <c r="F133" i="13"/>
  <c r="F164" i="13"/>
  <c r="G164" i="13"/>
  <c r="G118" i="13"/>
  <c r="F118" i="13"/>
  <c r="F163" i="13"/>
  <c r="G163" i="13"/>
  <c r="G168" i="13"/>
  <c r="F168" i="13"/>
  <c r="E44" i="13"/>
  <c r="G145" i="13"/>
  <c r="F145" i="13"/>
  <c r="G169" i="13"/>
  <c r="F169" i="13"/>
  <c r="G175" i="13"/>
  <c r="F175" i="13"/>
  <c r="G153" i="13"/>
  <c r="F153" i="13"/>
  <c r="F155" i="13"/>
  <c r="G155" i="13"/>
  <c r="G160" i="13"/>
  <c r="F160" i="13"/>
  <c r="F138" i="13"/>
  <c r="G138" i="13"/>
  <c r="G128" i="13"/>
  <c r="F128" i="13"/>
  <c r="F124" i="13"/>
  <c r="G124" i="13"/>
  <c r="F116" i="13"/>
  <c r="G116" i="13"/>
  <c r="G108" i="13"/>
  <c r="D116" i="13"/>
  <c r="E34" i="13"/>
  <c r="C116" i="13"/>
  <c r="C161" i="13"/>
  <c r="D161" i="13"/>
  <c r="C130" i="13"/>
  <c r="D130" i="13"/>
  <c r="E96" i="13"/>
  <c r="D131" i="13"/>
  <c r="C131" i="13"/>
  <c r="F47" i="13"/>
  <c r="E47" i="13"/>
  <c r="D141" i="13"/>
  <c r="C141" i="13"/>
  <c r="E38" i="13"/>
  <c r="C162" i="13"/>
  <c r="D162" i="13"/>
  <c r="E110" i="13"/>
  <c r="G110" i="13"/>
  <c r="E54" i="13"/>
  <c r="E71" i="13"/>
  <c r="F107" i="13"/>
  <c r="F58" i="13"/>
  <c r="E58" i="13"/>
  <c r="D158" i="13"/>
  <c r="C158" i="13"/>
  <c r="D171" i="13"/>
  <c r="C171" i="13"/>
  <c r="D123" i="13"/>
  <c r="C123" i="13"/>
  <c r="E99" i="13"/>
  <c r="D133" i="13"/>
  <c r="C133" i="13"/>
  <c r="D118" i="13"/>
  <c r="C118" i="13"/>
  <c r="C168" i="13"/>
  <c r="D168" i="13"/>
  <c r="E82" i="13"/>
  <c r="C135" i="13"/>
  <c r="D135" i="13"/>
  <c r="D149" i="13"/>
  <c r="C149" i="13"/>
  <c r="C176" i="13"/>
  <c r="D176" i="13"/>
  <c r="E30" i="13"/>
  <c r="C146" i="13"/>
  <c r="D146" i="13"/>
  <c r="E106" i="13"/>
  <c r="E78" i="13"/>
  <c r="D163" i="13"/>
  <c r="C163" i="13"/>
  <c r="C151" i="13"/>
  <c r="D151" i="13"/>
  <c r="C152" i="13"/>
  <c r="D152" i="13"/>
  <c r="G90" i="13"/>
  <c r="E90" i="13"/>
  <c r="C145" i="13"/>
  <c r="D145" i="13"/>
  <c r="C169" i="13"/>
  <c r="D169" i="13"/>
  <c r="C175" i="13"/>
  <c r="D175" i="13"/>
  <c r="C153" i="13"/>
  <c r="D153" i="13"/>
  <c r="D155" i="13"/>
  <c r="C155" i="13"/>
  <c r="C160" i="13"/>
  <c r="D160" i="13"/>
  <c r="E81" i="13"/>
  <c r="C138" i="13"/>
  <c r="D138" i="13"/>
  <c r="E83" i="13"/>
  <c r="C128" i="13"/>
  <c r="D128" i="13"/>
  <c r="D124" i="13"/>
  <c r="C124" i="13"/>
  <c r="E39" i="13"/>
  <c r="E104" i="13"/>
  <c r="D172" i="13"/>
  <c r="C172" i="13"/>
  <c r="E77" i="13"/>
  <c r="D125" i="13"/>
  <c r="C125" i="13"/>
  <c r="E64" i="13"/>
  <c r="C112" i="13"/>
  <c r="D112" i="13"/>
  <c r="D139" i="13"/>
  <c r="C139" i="13"/>
  <c r="G49" i="13"/>
  <c r="C113" i="13"/>
  <c r="D113" i="13"/>
  <c r="D165" i="13"/>
  <c r="C165" i="13"/>
  <c r="C121" i="13"/>
  <c r="D121" i="13"/>
  <c r="C167" i="13"/>
  <c r="D167" i="13"/>
  <c r="C137" i="13"/>
  <c r="D137" i="13"/>
  <c r="D150" i="13"/>
  <c r="C150" i="13"/>
  <c r="C144" i="13"/>
  <c r="D144" i="13"/>
  <c r="D140" i="13"/>
  <c r="C140" i="13"/>
  <c r="E48" i="13"/>
  <c r="C143" i="13"/>
  <c r="D143" i="13"/>
  <c r="D174" i="13"/>
  <c r="C174" i="13"/>
  <c r="D164" i="13"/>
  <c r="C164" i="13"/>
  <c r="E87" i="13"/>
  <c r="E40" i="13"/>
  <c r="E74" i="13"/>
  <c r="E45" i="13"/>
  <c r="C127" i="13"/>
  <c r="D127" i="13"/>
  <c r="D156" i="13"/>
  <c r="C156" i="13"/>
  <c r="D166" i="13"/>
  <c r="C166" i="13"/>
  <c r="C154" i="13"/>
  <c r="D154" i="13"/>
  <c r="E89" i="13"/>
  <c r="C170" i="13"/>
  <c r="D170" i="13"/>
  <c r="D157" i="13"/>
  <c r="C157" i="13"/>
  <c r="D117" i="13"/>
  <c r="C117" i="13"/>
  <c r="C129" i="13"/>
  <c r="D129" i="13"/>
  <c r="G73" i="13"/>
  <c r="E73" i="13"/>
  <c r="D147" i="13"/>
  <c r="C147" i="13"/>
  <c r="E67" i="13"/>
  <c r="E69" i="13"/>
  <c r="C114" i="13"/>
  <c r="D114" i="13"/>
  <c r="E35" i="13"/>
  <c r="E65" i="13"/>
  <c r="D126" i="13"/>
  <c r="C126" i="13"/>
  <c r="C159" i="13"/>
  <c r="D159" i="13"/>
  <c r="D134" i="13"/>
  <c r="C134" i="13"/>
  <c r="C119" i="13"/>
  <c r="D119" i="13"/>
  <c r="D115" i="13"/>
  <c r="C115" i="13"/>
  <c r="D132" i="13"/>
  <c r="C132" i="13"/>
  <c r="C122" i="13"/>
  <c r="D122" i="13"/>
  <c r="E91" i="13"/>
  <c r="E61" i="13"/>
  <c r="C120" i="13"/>
  <c r="D120" i="13"/>
  <c r="C177" i="13"/>
  <c r="D177" i="13"/>
  <c r="D173" i="13"/>
  <c r="C173" i="13"/>
  <c r="D142" i="13"/>
  <c r="C142" i="13"/>
  <c r="E86" i="13"/>
  <c r="D148" i="13"/>
  <c r="C148" i="13"/>
  <c r="G72" i="13"/>
  <c r="E72" i="13"/>
  <c r="C136" i="13"/>
  <c r="D136" i="13"/>
  <c r="E55" i="13"/>
  <c r="G96" i="13" l="1"/>
  <c r="G70" i="13"/>
  <c r="G93" i="13"/>
  <c r="G109" i="13"/>
  <c r="G103" i="13"/>
  <c r="F48" i="13"/>
  <c r="G111" i="13"/>
  <c r="G88" i="13"/>
  <c r="G98" i="13"/>
  <c r="G82" i="13"/>
  <c r="F71" i="13"/>
  <c r="F97" i="13"/>
  <c r="G105" i="13"/>
  <c r="G106" i="13"/>
  <c r="G104" i="13"/>
  <c r="F106" i="13"/>
  <c r="F108" i="13"/>
  <c r="F110" i="13"/>
  <c r="F111" i="13"/>
  <c r="F103" i="13"/>
  <c r="F104" i="13"/>
  <c r="G107" i="13"/>
  <c r="F109" i="13"/>
  <c r="F105" i="13"/>
  <c r="G40" i="13"/>
  <c r="G42" i="13"/>
  <c r="F50" i="13"/>
  <c r="G55" i="13"/>
  <c r="G32" i="13"/>
  <c r="G65" i="13"/>
  <c r="G87" i="13"/>
  <c r="F41" i="13"/>
  <c r="F75" i="13"/>
  <c r="F52" i="13"/>
  <c r="G85" i="13"/>
  <c r="G100" i="13"/>
  <c r="G102" i="13"/>
  <c r="F84" i="13"/>
  <c r="F44" i="13"/>
  <c r="F102" i="13"/>
  <c r="F89" i="13"/>
  <c r="G56" i="13"/>
  <c r="F63" i="13"/>
  <c r="F78" i="13"/>
  <c r="F62" i="13"/>
  <c r="F43" i="13"/>
  <c r="F83" i="13"/>
  <c r="F34" i="13"/>
  <c r="F31" i="13"/>
  <c r="G79" i="13"/>
  <c r="G33" i="13"/>
  <c r="G80" i="13"/>
  <c r="G39" i="13"/>
  <c r="G29" i="13"/>
  <c r="F68" i="13"/>
  <c r="F28" i="13"/>
  <c r="G38" i="13"/>
  <c r="F101" i="13"/>
  <c r="G27" i="13"/>
  <c r="G59" i="13"/>
  <c r="G86" i="13"/>
  <c r="F76" i="13"/>
  <c r="G81" i="13"/>
  <c r="G95" i="13"/>
  <c r="F66" i="13"/>
  <c r="F27" i="13"/>
  <c r="G63" i="13"/>
  <c r="G69" i="13"/>
  <c r="G46" i="13"/>
  <c r="G64" i="13"/>
  <c r="G99" i="13"/>
  <c r="G54" i="13"/>
  <c r="G53" i="13"/>
  <c r="G89" i="13"/>
  <c r="F91" i="13"/>
  <c r="F35" i="13"/>
  <c r="F88" i="13"/>
  <c r="F92" i="13"/>
  <c r="G45" i="13"/>
  <c r="G31" i="13"/>
  <c r="G101" i="13"/>
  <c r="G94" i="13"/>
  <c r="F74" i="13"/>
  <c r="G57" i="13"/>
  <c r="G48" i="13"/>
  <c r="G77" i="13"/>
  <c r="G44" i="13"/>
  <c r="G37" i="13"/>
  <c r="G61" i="13"/>
  <c r="F40" i="13"/>
  <c r="F36" i="13"/>
  <c r="G78" i="13"/>
  <c r="G62" i="13"/>
  <c r="F37" i="13"/>
  <c r="F96" i="13"/>
  <c r="F72" i="13"/>
  <c r="F60" i="13"/>
  <c r="G43" i="13"/>
  <c r="F51" i="13"/>
  <c r="F99" i="13"/>
  <c r="F95" i="13"/>
  <c r="F64" i="13"/>
  <c r="G34" i="13"/>
  <c r="G71" i="13"/>
  <c r="G97" i="13"/>
  <c r="F61" i="13"/>
  <c r="F59" i="13"/>
  <c r="F69" i="13"/>
  <c r="G76" i="13"/>
  <c r="G25" i="13"/>
  <c r="F85" i="13"/>
  <c r="F29" i="13"/>
  <c r="G84" i="13"/>
  <c r="G75" i="13"/>
  <c r="F55" i="13"/>
  <c r="F56" i="13"/>
  <c r="F65" i="13"/>
  <c r="G36" i="13"/>
  <c r="F98" i="13"/>
  <c r="G66" i="13"/>
  <c r="F30" i="13"/>
  <c r="F80" i="13"/>
  <c r="F45" i="13"/>
  <c r="G41" i="13"/>
  <c r="F100" i="13"/>
  <c r="F26" i="13"/>
  <c r="G83" i="13"/>
  <c r="F81" i="13"/>
  <c r="F32" i="13"/>
  <c r="G30" i="13"/>
  <c r="F54" i="13"/>
  <c r="G60" i="13"/>
  <c r="F86" i="13"/>
  <c r="G91" i="13"/>
  <c r="F33" i="13"/>
  <c r="G35" i="13"/>
  <c r="G52" i="13"/>
  <c r="F49" i="13"/>
  <c r="F87" i="13"/>
  <c r="F90" i="13"/>
  <c r="F42" i="13"/>
  <c r="F53" i="13"/>
  <c r="G58" i="13"/>
  <c r="F77" i="13"/>
  <c r="G47" i="13"/>
  <c r="F39" i="13"/>
  <c r="G67" i="13"/>
  <c r="F73" i="13"/>
  <c r="G24" i="13"/>
  <c r="F57" i="13"/>
  <c r="G51" i="13"/>
  <c r="G68" i="13"/>
  <c r="G28" i="13"/>
  <c r="F38" i="13"/>
  <c r="F70" i="13"/>
  <c r="F93" i="13"/>
  <c r="G92" i="13"/>
  <c r="F79" i="13"/>
  <c r="F94" i="13"/>
  <c r="G50" i="13"/>
  <c r="F67" i="13"/>
  <c r="G74" i="13"/>
  <c r="F46" i="13"/>
  <c r="F82" i="13"/>
  <c r="E13" i="13"/>
  <c r="G23" i="13"/>
  <c r="G26" i="13"/>
  <c r="E26" i="13"/>
  <c r="E14" i="13"/>
  <c r="E16" i="13"/>
  <c r="E25" i="13"/>
  <c r="E15" i="13"/>
  <c r="E18" i="13"/>
  <c r="E22" i="13"/>
  <c r="E21" i="13"/>
  <c r="E19" i="13"/>
  <c r="E12" i="13"/>
  <c r="E24" i="13"/>
  <c r="E23" i="13"/>
  <c r="E20" i="13"/>
  <c r="E17" i="13"/>
  <c r="F22" i="13"/>
  <c r="G21" i="13"/>
  <c r="F24" i="13"/>
  <c r="F25" i="13"/>
  <c r="G15" i="13"/>
  <c r="F20" i="13"/>
  <c r="G16" i="13"/>
  <c r="G17" i="13"/>
  <c r="G14" i="13"/>
  <c r="G19" i="13"/>
  <c r="G22" i="13"/>
  <c r="F12" i="13"/>
  <c r="G13" i="13"/>
  <c r="F14" i="13"/>
  <c r="F18" i="13"/>
  <c r="G18" i="13"/>
  <c r="F23" i="13"/>
  <c r="F16" i="13"/>
  <c r="F17" i="13"/>
  <c r="G12" i="13"/>
  <c r="F19" i="13"/>
  <c r="F21" i="13"/>
  <c r="G20" i="13"/>
  <c r="F13" i="13"/>
  <c r="F15" i="13"/>
  <c r="H19" i="13" l="1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H21" i="13" l="1"/>
  <c r="H65" i="13"/>
  <c r="H153" i="13"/>
  <c r="H24" i="13"/>
  <c r="H127" i="13"/>
  <c r="H63" i="13"/>
  <c r="H102" i="13"/>
  <c r="H85" i="13"/>
  <c r="H122" i="13"/>
  <c r="H71" i="13"/>
  <c r="H77" i="13"/>
  <c r="H114" i="13"/>
  <c r="H166" i="13"/>
  <c r="H134" i="13"/>
  <c r="H142" i="13"/>
  <c r="H62" i="13"/>
  <c r="H133" i="13"/>
  <c r="H69" i="13"/>
  <c r="H172" i="13"/>
  <c r="H108" i="13"/>
  <c r="H44" i="13"/>
  <c r="H35" i="13"/>
  <c r="H74" i="13"/>
  <c r="H97" i="13"/>
  <c r="H98" i="13"/>
  <c r="H145" i="13"/>
  <c r="H49" i="13"/>
  <c r="H144" i="13"/>
  <c r="H80" i="13"/>
  <c r="H119" i="13"/>
  <c r="H55" i="13"/>
  <c r="H86" i="13"/>
  <c r="H124" i="13"/>
  <c r="H169" i="13"/>
  <c r="H118" i="13"/>
  <c r="H116" i="13"/>
  <c r="H88" i="13"/>
  <c r="H163" i="13"/>
  <c r="H115" i="13"/>
  <c r="H99" i="13"/>
  <c r="H46" i="13"/>
  <c r="H125" i="13"/>
  <c r="H61" i="13"/>
  <c r="H164" i="13"/>
  <c r="H100" i="13"/>
  <c r="H36" i="13"/>
  <c r="H27" i="13"/>
  <c r="H58" i="13"/>
  <c r="H73" i="13"/>
  <c r="H82" i="13"/>
  <c r="H129" i="13"/>
  <c r="H41" i="13"/>
  <c r="H136" i="13"/>
  <c r="H72" i="13"/>
  <c r="H175" i="13"/>
  <c r="H111" i="13"/>
  <c r="H47" i="13"/>
  <c r="H70" i="13"/>
  <c r="H155" i="13"/>
  <c r="H60" i="13"/>
  <c r="H160" i="13"/>
  <c r="H123" i="13"/>
  <c r="H43" i="13"/>
  <c r="H57" i="13"/>
  <c r="H131" i="13"/>
  <c r="H171" i="13"/>
  <c r="H22" i="13"/>
  <c r="H117" i="13"/>
  <c r="H53" i="13"/>
  <c r="H156" i="13"/>
  <c r="H92" i="13"/>
  <c r="H28" i="13"/>
  <c r="H42" i="13"/>
  <c r="H66" i="13"/>
  <c r="H121" i="13"/>
  <c r="H33" i="13"/>
  <c r="H128" i="13"/>
  <c r="H64" i="13"/>
  <c r="H167" i="13"/>
  <c r="H103" i="13"/>
  <c r="H39" i="13"/>
  <c r="H54" i="13"/>
  <c r="H94" i="13"/>
  <c r="H137" i="13"/>
  <c r="H32" i="13"/>
  <c r="H78" i="13"/>
  <c r="H113" i="13"/>
  <c r="H75" i="13"/>
  <c r="H147" i="13"/>
  <c r="H139" i="13"/>
  <c r="H173" i="13"/>
  <c r="H109" i="13"/>
  <c r="H45" i="13"/>
  <c r="H148" i="13"/>
  <c r="H84" i="13"/>
  <c r="H20" i="13"/>
  <c r="H162" i="13"/>
  <c r="H26" i="13"/>
  <c r="H170" i="13"/>
  <c r="H50" i="13"/>
  <c r="H105" i="13"/>
  <c r="H25" i="13"/>
  <c r="H120" i="13"/>
  <c r="H56" i="13"/>
  <c r="H159" i="13"/>
  <c r="H95" i="13"/>
  <c r="H31" i="13"/>
  <c r="H38" i="13"/>
  <c r="H150" i="13"/>
  <c r="H51" i="13"/>
  <c r="H96" i="13"/>
  <c r="H174" i="13"/>
  <c r="H52" i="13"/>
  <c r="H152" i="13"/>
  <c r="H158" i="13"/>
  <c r="H107" i="13"/>
  <c r="H91" i="13"/>
  <c r="H165" i="13"/>
  <c r="H101" i="13"/>
  <c r="H37" i="13"/>
  <c r="H140" i="13"/>
  <c r="H76" i="13"/>
  <c r="H67" i="13"/>
  <c r="H146" i="13"/>
  <c r="H177" i="13"/>
  <c r="H154" i="13"/>
  <c r="H34" i="13"/>
  <c r="H89" i="13"/>
  <c r="H176" i="13"/>
  <c r="H112" i="13"/>
  <c r="H48" i="13"/>
  <c r="H151" i="13"/>
  <c r="H87" i="13"/>
  <c r="H30" i="13"/>
  <c r="H149" i="13"/>
  <c r="H106" i="13"/>
  <c r="H135" i="13"/>
  <c r="H141" i="13"/>
  <c r="H126" i="13"/>
  <c r="H83" i="13"/>
  <c r="H110" i="13"/>
  <c r="H157" i="13"/>
  <c r="H93" i="13"/>
  <c r="H29" i="13"/>
  <c r="H132" i="13"/>
  <c r="H68" i="13"/>
  <c r="H59" i="13"/>
  <c r="H130" i="13"/>
  <c r="H161" i="13"/>
  <c r="H138" i="13"/>
  <c r="H18" i="13"/>
  <c r="H81" i="13"/>
  <c r="H168" i="13"/>
  <c r="H104" i="13"/>
  <c r="H40" i="13"/>
  <c r="H143" i="13"/>
  <c r="H79" i="13"/>
  <c r="H15" i="13"/>
  <c r="H17" i="13" l="1"/>
  <c r="H14" i="13"/>
  <c r="H16" i="13"/>
  <c r="H90" i="13"/>
  <c r="H23" i="13"/>
  <c r="H12" i="13"/>
  <c r="H13" i="13"/>
  <c r="H8" i="13" l="1"/>
</calcChain>
</file>

<file path=xl/sharedStrings.xml><?xml version="1.0" encoding="utf-8"?>
<sst xmlns="http://schemas.openxmlformats.org/spreadsheetml/2006/main" count="753" uniqueCount="118">
  <si>
    <t>Datum</t>
  </si>
  <si>
    <t>Betrag</t>
  </si>
  <si>
    <t xml:space="preserve">Nr. </t>
  </si>
  <si>
    <t>Pflichtkollekte</t>
  </si>
  <si>
    <t>Zweckbestimmung</t>
  </si>
  <si>
    <t>Freie Kollekte</t>
  </si>
  <si>
    <t>Freie Spende</t>
  </si>
  <si>
    <t>Kategorie</t>
  </si>
  <si>
    <t>Zw. Zweckg. Kollekte</t>
  </si>
  <si>
    <t>Zw. Zweckg. Spende</t>
  </si>
  <si>
    <t>EVANGELISCHE KIRCHE</t>
  </si>
  <si>
    <t>IN HESSEN UND NASSAU</t>
  </si>
  <si>
    <t>Zugang</t>
  </si>
  <si>
    <t>Abgang</t>
  </si>
  <si>
    <t>Zugänge</t>
  </si>
  <si>
    <t>Anfangsbestand</t>
  </si>
  <si>
    <t>Abgänge</t>
  </si>
  <si>
    <t>Aktueller Bestand</t>
  </si>
  <si>
    <t>Pflichtkollekten</t>
  </si>
  <si>
    <t>Spalte1</t>
  </si>
  <si>
    <t>Freie weiterzuleitende Kollekte</t>
  </si>
  <si>
    <t>Sonstige Zweckbestimmung</t>
  </si>
  <si>
    <t>Zweckbindung</t>
  </si>
  <si>
    <t>Zweckgebundene Spende</t>
  </si>
  <si>
    <t>weiterzuleitende</t>
  </si>
  <si>
    <t>Kategoriebestimmung</t>
  </si>
  <si>
    <t>Freie</t>
  </si>
  <si>
    <t>Keine Zweckbindung</t>
  </si>
  <si>
    <t>Übersicht Bestände Kollektenkasse</t>
  </si>
  <si>
    <t>Gesamtsumme Bestand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</si>
  <si>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</si>
  <si>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Abrechnung Kollektenkasse</t>
  </si>
  <si>
    <t>am</t>
  </si>
  <si>
    <t>1.</t>
  </si>
  <si>
    <t>lt. Kontoauszug Nr. /vom</t>
  </si>
  <si>
    <t>2.</t>
  </si>
  <si>
    <t>Noch nicht eingezahlte Kollekten</t>
  </si>
  <si>
    <t>3.</t>
  </si>
  <si>
    <t>Übersicht</t>
  </si>
  <si>
    <t>Gesamtbestand</t>
  </si>
  <si>
    <t>4.</t>
  </si>
  <si>
    <t>Unterschrift</t>
  </si>
  <si>
    <t>(Datum / Unterschrift Prüfer/in)</t>
  </si>
  <si>
    <t>(Datum / Unterschrift Kassenführer/in)</t>
  </si>
  <si>
    <t>Anzahl Girokonten</t>
  </si>
  <si>
    <t>es können bis zu 5 Girokonten der Kollektenkasse angegeben werden.</t>
  </si>
  <si>
    <t>Kreditinstitut</t>
  </si>
  <si>
    <t>IBAN</t>
  </si>
  <si>
    <t>Bestand Girokonten</t>
  </si>
  <si>
    <t>Kontostand</t>
  </si>
  <si>
    <t>Kollektenbons</t>
  </si>
  <si>
    <t xml:space="preserve">5. </t>
  </si>
  <si>
    <t xml:space="preserve">                       2. Noch nicht eingezahlte Kollekten</t>
  </si>
  <si>
    <t xml:space="preserve">                        3. Kollektenbons</t>
  </si>
  <si>
    <t>Haushaltsjahr</t>
  </si>
  <si>
    <t>Verantwortlich für das Kollektenbuch</t>
  </si>
  <si>
    <t>Summe eingelöste Kollektenbons</t>
  </si>
  <si>
    <t>Fortlaufender Bestand</t>
  </si>
  <si>
    <t>Verkauf neuer Kollektenbons</t>
  </si>
  <si>
    <t>Einlösen von Kollektenbons</t>
  </si>
  <si>
    <t>Betrag Kollektenbons</t>
  </si>
  <si>
    <t>Datum Kollektenbons</t>
  </si>
  <si>
    <t>Nummer Kollektenbons</t>
  </si>
  <si>
    <t>Anmerkung</t>
  </si>
  <si>
    <t>Übernahme Rechtsträgernummer aus Registerblatt Kollektenübersicht</t>
  </si>
  <si>
    <t>Kollektenübersicht</t>
  </si>
  <si>
    <t xml:space="preserve">Anfangsbestände </t>
  </si>
  <si>
    <t>(fakultative Angabe)</t>
  </si>
  <si>
    <t>Rechtsträgernummer</t>
  </si>
  <si>
    <t>Trennung zweckgebundene Kollekten und zweckgebundene Spenden</t>
  </si>
  <si>
    <t>Zweckgebundene Kollekte</t>
  </si>
  <si>
    <t>ausgeblendet</t>
  </si>
  <si>
    <t>manuelle Eingabe</t>
  </si>
  <si>
    <t>automatische Übernahme</t>
  </si>
  <si>
    <t>Regionalverwaltung</t>
  </si>
  <si>
    <t>Dekanat</t>
  </si>
  <si>
    <t>03</t>
  </si>
  <si>
    <t>05</t>
  </si>
  <si>
    <t>07</t>
  </si>
  <si>
    <t>08</t>
  </si>
  <si>
    <t>09</t>
  </si>
  <si>
    <t>10</t>
  </si>
  <si>
    <t>11</t>
  </si>
  <si>
    <t>12</t>
  </si>
  <si>
    <t>17</t>
  </si>
  <si>
    <t>Rheinhessen</t>
  </si>
  <si>
    <t>Oberursel</t>
  </si>
  <si>
    <t>Wetterau</t>
  </si>
  <si>
    <t>Starkenburg-West</t>
  </si>
  <si>
    <t>Oberhessen</t>
  </si>
  <si>
    <t>Nassau-Nord</t>
  </si>
  <si>
    <t>Rhein-Lahn-Westerwald</t>
  </si>
  <si>
    <t>Wiesbaden-Rheingau-Taunus</t>
  </si>
  <si>
    <t>Starkenburg-Ost</t>
  </si>
  <si>
    <t>vierstellige Nummer</t>
  </si>
  <si>
    <t>Listenauswahl</t>
  </si>
  <si>
    <t>Vor Auswahl einer Pflichtkollekte, muss die Pflichtkollekte in dem Registerblatt "Eingabe Zweckbestimmungen" eingetragen werden.</t>
  </si>
  <si>
    <t>Sofern Kollektenbons eingelöst wurden, sind diese hier einzutragen.</t>
  </si>
  <si>
    <t>Zuwendende Person</t>
  </si>
  <si>
    <t>Im Fall von Spenden, insbesondere bei der Ausstellung von Spendenquittungen, kann der Name der Spender*in hier eingetragen werden.</t>
  </si>
  <si>
    <t>Bitte bei Abgängen, die nicht an die Regionalverwaltung überwiesen wurden, sind hier Angaben zu machen.</t>
  </si>
  <si>
    <t>Automatikfeld, keine Angabe erforderlich.</t>
  </si>
  <si>
    <t>Angabe durch Listenauswahl zwingend erforderlich.</t>
  </si>
  <si>
    <t>Kontoführung/ sonstige Kosten</t>
  </si>
  <si>
    <t>nach Zweckbestimmungen</t>
  </si>
  <si>
    <t>Vor Auswahl einer Zweckbindung, muss die Zweckbindung in dem Registerblatt "Eingabe Zweckbestimmungen" unter "Zweckbestimmung" oder "Freie weiterzuleitende Kollekten" eingetragen werden.</t>
  </si>
  <si>
    <r>
      <rPr>
        <u/>
        <sz val="8"/>
        <color theme="1"/>
        <rFont val="Calibri"/>
        <family val="2"/>
        <scheme val="minor"/>
      </rPr>
      <t>Einnahmen</t>
    </r>
    <r>
      <rPr>
        <sz val="8"/>
        <color theme="1"/>
        <rFont val="Calibri"/>
        <family val="2"/>
        <scheme val="minor"/>
      </rPr>
      <t xml:space="preserve"> sind unter Zugängen einzutragen. Als Datum gilt das Erhebungsdatum, nicht das Einzahlungsdatum.</t>
    </r>
  </si>
  <si>
    <r>
      <rPr>
        <u/>
        <sz val="8"/>
        <color theme="1"/>
        <rFont val="Calibri"/>
        <family val="2"/>
        <scheme val="minor"/>
      </rPr>
      <t>Ausgaben</t>
    </r>
    <r>
      <rPr>
        <sz val="8"/>
        <color theme="1"/>
        <rFont val="Calibri"/>
        <family val="2"/>
        <scheme val="minor"/>
      </rPr>
      <t xml:space="preserve"> sind unter Abgängen einzutragen. Als Datum gilt die Gutschrift auf dem Girokonto.</t>
    </r>
  </si>
  <si>
    <t>freie weiterzuleitende Kollekten</t>
  </si>
  <si>
    <t>(fakultative Angabe ohne Kollektenbons)</t>
  </si>
  <si>
    <t>Letze Zelle mit Inhalt auswählen</t>
  </si>
  <si>
    <t>Rechte Maustaste</t>
  </si>
  <si>
    <t>"Zeile/Spalte einfügen"</t>
  </si>
  <si>
    <t>"Tabellenzeile nach unten"</t>
  </si>
  <si>
    <r>
      <t xml:space="preserve">Eingabe neue Zweckbestimmung </t>
    </r>
    <r>
      <rPr>
        <sz val="11"/>
        <color theme="1"/>
        <rFont val="Calibri"/>
        <family val="2"/>
        <scheme val="minor"/>
      </rPr>
      <t>(gültig für Spalten C, G und K)</t>
    </r>
  </si>
  <si>
    <t>Erste Tabellenzeile kann ohne Besonderheiten ausgefüllt werden</t>
  </si>
  <si>
    <t>anschließend für jede weitere Tabellenzeile</t>
  </si>
  <si>
    <t>Bei Pflichtkollekten bitte die 4-5 stellige Nummer des Kollektenplans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</si>
</sst>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_-* #,##0.00\ [$€-407]_-;\-* #,##0.00\ [$€-407]_-;_-* &quot;-&quot;??\ [$€-407]_-;_-@_-"/>
    <numFmt numFmtId="166" formatCode="0_ ;[Red]\-0\ "/>
    <numFmt numFmtId="167" formatCode="dd/mm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OCR A Extended"/>
      <family val="3"/>
    </font>
    <font>
      <b/>
      <i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14" fontId="3" fillId="0" borderId="2" xfId="1" applyNumberFormat="1" applyFont="1" applyBorder="1" applyAlignment="1" applyProtection="1">
      <alignment horizontal="center" wrapText="1"/>
      <protection locked="0"/>
    </xf>
    <xf numFmtId="164" fontId="5" fillId="0" borderId="3" xfId="0" applyNumberFormat="1" applyFont="1" applyBorder="1" applyProtection="1"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Protection="1"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4" fontId="1" fillId="0" borderId="2" xfId="1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14" fontId="3" fillId="0" borderId="3" xfId="1" applyNumberFormat="1" applyFont="1" applyBorder="1" applyAlignment="1" applyProtection="1">
      <alignment horizontal="center" vertical="center" wrapText="1"/>
      <protection locked="0"/>
    </xf>
    <xf numFmtId="14" fontId="3" fillId="0" borderId="3" xfId="1" applyNumberFormat="1" applyFont="1" applyBorder="1" applyAlignment="1" applyProtection="1">
      <alignment horizontal="center" wrapText="1"/>
      <protection locked="0"/>
    </xf>
    <xf numFmtId="0" fontId="3" fillId="0" borderId="3" xfId="1" applyNumberFormat="1" applyFont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 applyProtection="1">
      <alignment horizontal="center" vertical="center"/>
      <protection locked="0"/>
    </xf>
    <xf numFmtId="8" fontId="5" fillId="0" borderId="3" xfId="0" applyNumberFormat="1" applyFont="1" applyBorder="1" applyProtection="1">
      <protection locked="0"/>
    </xf>
    <xf numFmtId="8" fontId="5" fillId="0" borderId="2" xfId="0" applyNumberFormat="1" applyFont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165" fontId="0" fillId="0" borderId="0" xfId="0" applyNumberFormat="1"/>
    <xf numFmtId="0" fontId="9" fillId="3" borderId="8" xfId="0" applyFont="1" applyFill="1" applyBorder="1"/>
    <xf numFmtId="0" fontId="0" fillId="0" borderId="0" xfId="0" applyFill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165" fontId="0" fillId="0" borderId="4" xfId="0" applyNumberFormat="1" applyBorder="1"/>
    <xf numFmtId="165" fontId="0" fillId="0" borderId="5" xfId="0" applyNumberFormat="1" applyBorder="1"/>
    <xf numFmtId="165" fontId="0" fillId="4" borderId="7" xfId="0" applyNumberFormat="1" applyFont="1" applyFill="1" applyBorder="1"/>
    <xf numFmtId="165" fontId="0" fillId="0" borderId="2" xfId="0" applyNumberFormat="1" applyBorder="1"/>
    <xf numFmtId="0" fontId="0" fillId="0" borderId="0" xfId="0" applyProtection="1">
      <protection hidden="1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Border="1" applyAlignment="1">
      <alignment horizontal="center"/>
    </xf>
    <xf numFmtId="0" fontId="0" fillId="0" borderId="0" xfId="0" applyProtection="1"/>
    <xf numFmtId="0" fontId="12" fillId="0" borderId="0" xfId="0" applyFont="1" applyAlignment="1">
      <alignment vertical="center" wrapText="1"/>
    </xf>
    <xf numFmtId="0" fontId="12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1" fillId="0" borderId="0" xfId="0" applyFont="1" applyProtection="1"/>
    <xf numFmtId="0" fontId="16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 indent="1"/>
    </xf>
    <xf numFmtId="14" fontId="11" fillId="2" borderId="9" xfId="0" applyNumberFormat="1" applyFont="1" applyFill="1" applyBorder="1" applyAlignment="1" applyProtection="1">
      <alignment vertical="center"/>
      <protection locked="0"/>
    </xf>
    <xf numFmtId="166" fontId="11" fillId="0" borderId="0" xfId="1" applyNumberFormat="1" applyFont="1" applyFill="1" applyBorder="1" applyAlignment="1" applyProtection="1">
      <alignment horizontal="right" vertical="center" indent="2"/>
    </xf>
    <xf numFmtId="0" fontId="18" fillId="0" borderId="0" xfId="1" applyFont="1" applyFill="1" applyBorder="1" applyAlignment="1" applyProtection="1">
      <alignment horizontal="right" vertical="center"/>
    </xf>
    <xf numFmtId="8" fontId="2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Protection="1"/>
    <xf numFmtId="8" fontId="19" fillId="0" borderId="0" xfId="1" applyNumberFormat="1" applyFont="1" applyBorder="1" applyProtection="1"/>
    <xf numFmtId="8" fontId="1" fillId="0" borderId="0" xfId="1" applyNumberFormat="1" applyFont="1" applyBorder="1" applyProtection="1"/>
    <xf numFmtId="0" fontId="6" fillId="0" borderId="0" xfId="1" applyFont="1" applyProtection="1"/>
    <xf numFmtId="0" fontId="1" fillId="0" borderId="0" xfId="1" applyFont="1" applyAlignment="1" applyProtection="1">
      <alignment vertical="center"/>
    </xf>
    <xf numFmtId="0" fontId="1" fillId="0" borderId="0" xfId="1" applyFont="1" applyBorder="1" applyProtection="1"/>
    <xf numFmtId="0" fontId="1" fillId="0" borderId="0" xfId="1" applyFont="1" applyFill="1" applyBorder="1" applyProtection="1"/>
    <xf numFmtId="0" fontId="14" fillId="0" borderId="0" xfId="1" applyFont="1" applyBorder="1" applyProtection="1"/>
    <xf numFmtId="0" fontId="11" fillId="0" borderId="6" xfId="1" applyFont="1" applyBorder="1" applyAlignment="1" applyProtection="1"/>
    <xf numFmtId="0" fontId="11" fillId="0" borderId="0" xfId="1" applyFont="1" applyBorder="1" applyAlignment="1" applyProtection="1"/>
    <xf numFmtId="0" fontId="11" fillId="0" borderId="6" xfId="1" applyFont="1" applyFill="1" applyBorder="1" applyAlignment="1" applyProtection="1"/>
    <xf numFmtId="0" fontId="13" fillId="0" borderId="0" xfId="1" applyFont="1" applyBorder="1" applyAlignment="1" applyProtection="1"/>
    <xf numFmtId="0" fontId="6" fillId="0" borderId="0" xfId="0" applyFont="1" applyProtection="1"/>
    <xf numFmtId="0" fontId="20" fillId="0" borderId="0" xfId="0" applyFont="1" applyProtection="1"/>
    <xf numFmtId="167" fontId="2" fillId="0" borderId="0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21" fillId="0" borderId="0" xfId="0" applyFont="1" applyProtection="1"/>
    <xf numFmtId="8" fontId="19" fillId="0" borderId="0" xfId="1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right" indent="1"/>
    </xf>
    <xf numFmtId="0" fontId="19" fillId="0" borderId="0" xfId="1" applyFont="1" applyBorder="1" applyAlignment="1" applyProtection="1"/>
    <xf numFmtId="0" fontId="19" fillId="0" borderId="0" xfId="1" applyFont="1" applyBorder="1" applyAlignment="1" applyProtection="1">
      <alignment vertical="center"/>
    </xf>
    <xf numFmtId="8" fontId="19" fillId="0" borderId="10" xfId="1" applyNumberFormat="1" applyFont="1" applyFill="1" applyBorder="1" applyAlignment="1" applyProtection="1">
      <alignment vertical="center"/>
    </xf>
    <xf numFmtId="0" fontId="23" fillId="0" borderId="0" xfId="1" applyFont="1" applyFill="1" applyBorder="1" applyAlignment="1" applyProtection="1"/>
    <xf numFmtId="0" fontId="19" fillId="0" borderId="0" xfId="1" applyFont="1" applyFill="1" applyBorder="1" applyAlignment="1" applyProtection="1"/>
    <xf numFmtId="0" fontId="19" fillId="0" borderId="0" xfId="0" applyFont="1" applyProtection="1"/>
    <xf numFmtId="0" fontId="6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0" fontId="0" fillId="0" borderId="0" xfId="0" applyFill="1" applyBorder="1" applyProtection="1"/>
    <xf numFmtId="0" fontId="17" fillId="0" borderId="0" xfId="1" applyFont="1" applyFill="1" applyBorder="1" applyAlignment="1" applyProtection="1">
      <alignment horizontal="right" vertical="center"/>
    </xf>
    <xf numFmtId="0" fontId="0" fillId="0" borderId="0" xfId="1" applyFont="1" applyAlignment="1" applyProtection="1">
      <alignment horizontal="right"/>
    </xf>
    <xf numFmtId="0" fontId="19" fillId="0" borderId="0" xfId="1" applyFont="1" applyBorder="1" applyAlignment="1" applyProtection="1">
      <protection locked="0"/>
    </xf>
    <xf numFmtId="0" fontId="6" fillId="0" borderId="0" xfId="0" applyFont="1" applyBorder="1" applyAlignment="1" applyProtection="1"/>
    <xf numFmtId="0" fontId="22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5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4" fillId="0" borderId="2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3" fillId="0" borderId="3" xfId="1" applyFont="1" applyBorder="1" applyAlignment="1" applyProtection="1">
      <alignment horizontal="center" vertical="center" wrapText="1"/>
    </xf>
    <xf numFmtId="0" fontId="0" fillId="0" borderId="0" xfId="0" applyBorder="1" applyProtection="1"/>
    <xf numFmtId="14" fontId="0" fillId="0" borderId="0" xfId="0" applyNumberFormat="1" applyProtection="1"/>
    <xf numFmtId="165" fontId="0" fillId="0" borderId="0" xfId="0" applyNumberFormat="1" applyProtection="1"/>
    <xf numFmtId="0" fontId="3" fillId="0" borderId="2" xfId="1" applyFont="1" applyBorder="1" applyAlignment="1" applyProtection="1">
      <alignment horizontal="center" vertical="center" wrapText="1"/>
    </xf>
    <xf numFmtId="0" fontId="0" fillId="0" borderId="2" xfId="0" applyFont="1" applyBorder="1" applyProtection="1">
      <protection locked="0"/>
    </xf>
    <xf numFmtId="0" fontId="13" fillId="0" borderId="0" xfId="0" applyFont="1" applyAlignment="1" applyProtection="1"/>
    <xf numFmtId="0" fontId="14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 wrapText="1"/>
    </xf>
    <xf numFmtId="0" fontId="8" fillId="0" borderId="0" xfId="0" applyFont="1"/>
    <xf numFmtId="0" fontId="13" fillId="0" borderId="20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0" fillId="0" borderId="0" xfId="0" applyFill="1" applyBorder="1" applyAlignment="1" applyProtection="1">
      <alignment horizontal="right" wrapText="1"/>
    </xf>
    <xf numFmtId="0" fontId="0" fillId="0" borderId="3" xfId="0" applyFont="1" applyBorder="1" applyProtection="1">
      <protection locked="0"/>
    </xf>
    <xf numFmtId="0" fontId="0" fillId="0" borderId="0" xfId="0" applyFont="1" applyBorder="1" applyProtection="1">
      <protection locked="0"/>
    </xf>
    <xf numFmtId="8" fontId="19" fillId="5" borderId="6" xfId="1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0" fontId="27" fillId="0" borderId="0" xfId="0" applyFont="1" applyBorder="1" applyAlignment="1" applyProtection="1">
      <alignment vertical="center"/>
      <protection hidden="1"/>
    </xf>
    <xf numFmtId="0" fontId="26" fillId="0" borderId="0" xfId="0" applyFont="1" applyFill="1" applyBorder="1" applyProtection="1"/>
    <xf numFmtId="0" fontId="0" fillId="0" borderId="2" xfId="0" applyBorder="1" applyAlignment="1" applyProtection="1">
      <alignment horizontal="left"/>
      <protection locked="0"/>
    </xf>
    <xf numFmtId="165" fontId="0" fillId="0" borderId="2" xfId="0" applyNumberFormat="1" applyBorder="1" applyProtection="1">
      <protection locked="0"/>
    </xf>
    <xf numFmtId="0" fontId="0" fillId="2" borderId="0" xfId="0" applyFont="1" applyFill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left"/>
    </xf>
    <xf numFmtId="0" fontId="0" fillId="5" borderId="2" xfId="0" applyFill="1" applyBorder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5" borderId="6" xfId="0" applyFill="1" applyBorder="1" applyProtection="1">
      <protection locked="0"/>
    </xf>
    <xf numFmtId="0" fontId="0" fillId="5" borderId="6" xfId="0" applyFont="1" applyFill="1" applyBorder="1" applyProtection="1">
      <protection locked="0"/>
    </xf>
    <xf numFmtId="0" fontId="8" fillId="0" borderId="0" xfId="0" applyFont="1" applyProtection="1"/>
    <xf numFmtId="165" fontId="0" fillId="5" borderId="2" xfId="0" applyNumberFormat="1" applyFill="1" applyBorder="1" applyProtection="1"/>
    <xf numFmtId="1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Protection="1"/>
    <xf numFmtId="0" fontId="0" fillId="0" borderId="2" xfId="0" applyBorder="1" applyAlignment="1" applyProtection="1">
      <alignment horizontal="center"/>
    </xf>
    <xf numFmtId="14" fontId="3" fillId="0" borderId="3" xfId="1" applyNumberFormat="1" applyFont="1" applyBorder="1" applyAlignment="1" applyProtection="1">
      <alignment horizontal="center" wrapText="1"/>
    </xf>
    <xf numFmtId="0" fontId="3" fillId="0" borderId="3" xfId="1" applyNumberFormat="1" applyFont="1" applyBorder="1" applyAlignment="1" applyProtection="1">
      <alignment horizontal="center" wrapText="1"/>
    </xf>
    <xf numFmtId="14" fontId="3" fillId="0" borderId="2" xfId="1" applyNumberFormat="1" applyFont="1" applyBorder="1" applyAlignment="1" applyProtection="1">
      <alignment horizont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165" fontId="0" fillId="0" borderId="0" xfId="0" applyNumberFormat="1" applyBorder="1"/>
    <xf numFmtId="0" fontId="0" fillId="0" borderId="0" xfId="0" applyFont="1" applyBorder="1" applyProtection="1"/>
    <xf numFmtId="0" fontId="20" fillId="0" borderId="0" xfId="0" applyFont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5" borderId="23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wrapText="1"/>
    </xf>
    <xf numFmtId="0" fontId="13" fillId="0" borderId="11" xfId="1" applyFont="1" applyBorder="1" applyAlignment="1" applyProtection="1">
      <alignment horizontal="center"/>
    </xf>
    <xf numFmtId="0" fontId="13" fillId="0" borderId="0" xfId="0" applyFont="1" applyAlignment="1" applyProtection="1">
      <alignment horizontal="right" wrapText="1"/>
    </xf>
    <xf numFmtId="0" fontId="13" fillId="0" borderId="0" xfId="0" applyFont="1" applyAlignment="1" applyProtection="1">
      <alignment horizontal="right"/>
    </xf>
    <xf numFmtId="0" fontId="24" fillId="0" borderId="14" xfId="0" applyFont="1" applyBorder="1" applyAlignment="1" applyProtection="1">
      <alignment horizontal="right" vertical="center"/>
      <protection hidden="1"/>
    </xf>
    <xf numFmtId="0" fontId="24" fillId="0" borderId="15" xfId="0" applyFont="1" applyBorder="1" applyAlignment="1" applyProtection="1">
      <alignment horizontal="right" vertical="center"/>
      <protection hidden="1"/>
    </xf>
    <xf numFmtId="0" fontId="24" fillId="0" borderId="16" xfId="0" applyFont="1" applyBorder="1" applyAlignment="1" applyProtection="1">
      <alignment horizontal="right" vertical="center"/>
      <protection hidden="1"/>
    </xf>
    <xf numFmtId="0" fontId="24" fillId="0" borderId="17" xfId="0" applyFont="1" applyBorder="1" applyAlignment="1" applyProtection="1">
      <alignment horizontal="right"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4" fillId="0" borderId="19" xfId="0" applyFont="1" applyBorder="1" applyAlignment="1" applyProtection="1">
      <alignment horizontal="right" vertical="center"/>
      <protection hidden="1"/>
    </xf>
    <xf numFmtId="0" fontId="22" fillId="0" borderId="0" xfId="1" applyFont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right"/>
    </xf>
    <xf numFmtId="8" fontId="19" fillId="0" borderId="0" xfId="1" applyNumberFormat="1" applyFont="1" applyBorder="1" applyAlignment="1" applyProtection="1">
      <alignment horizontal="right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4" fillId="0" borderId="14" xfId="0" applyFont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/>
    </xf>
  </cellXfs>
  <cellStyles count="2">
    <cellStyle name="Standard" xfId="0" builtinId="0"/>
    <cellStyle name="Standard 2" xfId="1" xr:uid="{60084101-7AE4-478C-A470-D56032B0A70B}"/>
  </cellStyles>
  <dxfs count="26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165" formatCode="_-* #,##0.00\ [$€-407]_-;\-* #,##0.00\ [$€-407]_-;_-* &quot;-&quot;??\ [$€-407]_-;_-@_-"/>
      <border diagonalUp="0" diagonalDown="0">
        <left style="thin">
          <color indexed="64"/>
        </left>
        <right/>
        <top/>
        <bottom/>
      </border>
    </dxf>
    <dxf>
      <border outline="0">
        <bottom style="thin">
          <color indexed="64"/>
        </bottom>
      </border>
    </dxf>
    <dxf>
      <numFmt numFmtId="165" formatCode="_-* #,##0.00\ [$€-407]_-;\-* #,##0.00\ [$€-407]_-;_-* &quot;-&quot;??\ [$€-407]_-;_-@_-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ill>
        <patternFill>
          <bgColor theme="0" tint="-4.9989318521683403E-2"/>
        </patternFill>
      </fill>
      <border>
        <top style="thin">
          <color auto="1"/>
        </top>
        <vertical/>
        <horizontal/>
      </border>
    </dxf>
    <dxf>
      <fill>
        <patternFill>
          <bgColor theme="0" tint="-4.9989318521683403E-2"/>
        </patternFill>
      </fill>
      <border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85725</xdr:rowOff>
    </xdr:from>
    <xdr:to>
      <xdr:col>0</xdr:col>
      <xdr:colOff>910591</xdr:colOff>
      <xdr:row>4</xdr:row>
      <xdr:rowOff>102713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85725"/>
          <a:ext cx="781050" cy="780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2</xdr:col>
      <xdr:colOff>363856</xdr:colOff>
      <xdr:row>4</xdr:row>
      <xdr:rowOff>96987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1C988A-5CDF-4667-B918-13CAA1D85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845821" cy="809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76200</xdr:rowOff>
    </xdr:from>
    <xdr:to>
      <xdr:col>2</xdr:col>
      <xdr:colOff>762000</xdr:colOff>
      <xdr:row>3</xdr:row>
      <xdr:rowOff>110490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39367D7-5A81-4D41-AE4E-0F0306847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619125" cy="619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0A00CA-DCAC-47D0-8DA6-970321C58B7E}" name="Tabelle1" displayName="Tabelle1" ref="H1:H151" totalsRowShown="0" tableBorderDxfId="12">
  <autoFilter ref="H1:H151" xr:uid="{EB7EF7C7-4AD5-48C7-9217-DEE55227D7A9}"/>
  <tableColumns count="1">
    <tableColumn id="2" xr3:uid="{85B508DB-94DC-4FEE-ADFD-D9EB4000BFC5}" name="Spalte1" dataDxfId="11">
      <calculatedColumnFormula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FA28E0-4441-4270-AAB8-951AD0663BBF}" name="Tabelle2" displayName="Tabelle2" ref="D1:D151" totalsRowShown="0" tableBorderDxfId="10">
  <autoFilter ref="D1:D151" xr:uid="{4D01A97F-88AB-46F6-B410-B21BC28F5D59}"/>
  <tableColumns count="1">
    <tableColumn id="2" xr3:uid="{8FBD6CFF-0F70-45B4-AF4B-4CE4ABEF9816}" name="Spalte1" dataDxfId="9">
      <calculatedColumnFormula>SUMIFS(Kollektenübersicht!H:H,Kollektenübersicht!F:F,#REF!)+SUMIFS(Kollektenübersicht!J:J,Kollektenübersicht!F:F,#REF!)+SUMIFS(Anfangsbestände!F:F,Anfangsbestände!C:C,#REF!)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A815507-B033-428F-8B5D-047D6B93BE6F}" name="Zweckbestimmung" displayName="Zweckbestimmung" ref="C1:C2" totalsRowShown="0" headerRowDxfId="8" dataDxfId="7">
  <autoFilter ref="C1:C2" xr:uid="{C5CEB5F3-6913-46D8-BC5B-FDF292C1C721}"/>
  <tableColumns count="1">
    <tableColumn id="1" xr3:uid="{6EC6619A-D471-4B21-9460-DC2BD0DA9642}" name="Zweckbestimmung" dataDxfId="6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2F3A385-A2D2-4A74-913E-95777F6C2542}" name="weiterzuleitende" displayName="weiterzuleitende" ref="G1:G2" totalsRowShown="0" headerRowDxfId="5" dataDxfId="4">
  <autoFilter ref="G1:G2" xr:uid="{9FC84C07-E1FE-45CF-97AE-B370A501E85D}"/>
  <tableColumns count="1">
    <tableColumn id="1" xr3:uid="{69DF4784-5511-4C87-9EF9-67E3847529C1}" name="freie weiterzuleitende Kollekten" dataDxfId="3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A157F85-D1F6-461E-BBCC-7A83A39BBE84}" name="Pflichtkollekte" displayName="Pflichtkollekte" ref="K1:K2" totalsRowShown="0" headerRowDxfId="2" dataDxfId="1">
  <autoFilter ref="K1:K2" xr:uid="{72141B55-5BC6-4BD1-A7F6-B316457C6964}"/>
  <tableColumns count="1">
    <tableColumn id="1" xr3:uid="{C6AEC3D6-2585-4522-9389-7E9C2524A3DF}" name="Pflichtkollekte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75681-FA79-456A-BD45-DE43C1BD986A}">
  <sheetPr codeName="Tabelle2">
    <tabColor rgb="FF92D050"/>
  </sheetPr>
  <dimension ref="A1:U116"/>
  <sheetViews>
    <sheetView topLeftCell="A2" zoomScaleNormal="100" workbookViewId="0">
      <selection activeCell="F5" sqref="F5"/>
    </sheetView>
  </sheetViews>
  <sheetFormatPr baseColWidth="10" defaultColWidth="11.5703125" defaultRowHeight="15" x14ac:dyDescent="0.25"/>
  <cols>
    <col min="1" max="1" width="14.140625" style="35" customWidth="1"/>
    <col min="2" max="2" width="31.42578125" style="35" customWidth="1"/>
    <col min="3" max="4" width="29.7109375" style="86" hidden="1" customWidth="1"/>
    <col min="5" max="5" width="29.7109375" style="86" customWidth="1"/>
    <col min="6" max="6" width="41.5703125" style="35" bestFit="1" customWidth="1"/>
    <col min="7" max="7" width="41.5703125" style="35" hidden="1" customWidth="1"/>
    <col min="8" max="8" width="16.140625" style="35" customWidth="1"/>
    <col min="9" max="11" width="14.140625" style="35" customWidth="1"/>
    <col min="12" max="12" width="17" style="35" customWidth="1"/>
    <col min="13" max="13" width="32.28515625" style="35" bestFit="1" customWidth="1"/>
    <col min="14" max="14" width="32.28515625" style="35" customWidth="1"/>
    <col min="15" max="15" width="17.7109375" style="35" hidden="1" customWidth="1"/>
    <col min="16" max="16" width="18.42578125" style="35" hidden="1" customWidth="1"/>
    <col min="17" max="17" width="10.140625" style="35" hidden="1" customWidth="1"/>
    <col min="18" max="19" width="11.5703125" style="35"/>
    <col min="20" max="20" width="21.42578125" style="35" hidden="1" customWidth="1"/>
    <col min="21" max="21" width="11.5703125" style="35" hidden="1" customWidth="1"/>
    <col min="22" max="16384" width="11.5703125" style="35"/>
  </cols>
  <sheetData>
    <row r="1" spans="1:21" x14ac:dyDescent="0.25">
      <c r="N1" s="87"/>
      <c r="O1" s="87"/>
    </row>
    <row r="2" spans="1:21" ht="15" customHeight="1" x14ac:dyDescent="0.25">
      <c r="B2" s="12" t="s">
        <v>10</v>
      </c>
      <c r="C2" s="10"/>
      <c r="D2" s="10"/>
      <c r="E2" s="10"/>
      <c r="Q2" s="104"/>
      <c r="R2" s="105"/>
      <c r="S2" s="105"/>
      <c r="T2" s="35" t="s">
        <v>85</v>
      </c>
      <c r="U2" s="113" t="s">
        <v>76</v>
      </c>
    </row>
    <row r="3" spans="1:21" x14ac:dyDescent="0.25">
      <c r="B3" s="11" t="s">
        <v>11</v>
      </c>
      <c r="C3" s="10"/>
      <c r="D3" s="10"/>
      <c r="E3" s="10"/>
      <c r="Q3" s="104"/>
      <c r="R3" s="105"/>
      <c r="S3" s="105"/>
      <c r="T3" s="35" t="s">
        <v>86</v>
      </c>
      <c r="U3" s="113" t="s">
        <v>77</v>
      </c>
    </row>
    <row r="4" spans="1:21" ht="15.75" thickBot="1" x14ac:dyDescent="0.3">
      <c r="B4" s="10"/>
      <c r="C4" s="10"/>
      <c r="D4" s="10"/>
      <c r="E4" s="19"/>
      <c r="F4" s="74"/>
      <c r="G4" s="74"/>
      <c r="H4" s="74"/>
      <c r="I4" s="74"/>
      <c r="T4" s="35" t="s">
        <v>87</v>
      </c>
      <c r="U4" s="113" t="s">
        <v>78</v>
      </c>
    </row>
    <row r="5" spans="1:21" ht="15" customHeight="1" x14ac:dyDescent="0.25">
      <c r="B5" s="150" t="s">
        <v>65</v>
      </c>
      <c r="C5" s="150"/>
      <c r="D5" s="88"/>
      <c r="E5" s="89" t="s">
        <v>54</v>
      </c>
      <c r="F5" s="141"/>
      <c r="G5" s="110"/>
      <c r="I5" s="74"/>
      <c r="N5" s="148" t="str">
        <f>IF(ISBLANK(F10),"",CONCATENATE("900",VLOOKUP(F8,T:U,2,FALSE),F10))</f>
        <v/>
      </c>
      <c r="T5" s="35" t="s">
        <v>88</v>
      </c>
      <c r="U5" s="113" t="s">
        <v>79</v>
      </c>
    </row>
    <row r="6" spans="1:21" ht="15" customHeight="1" thickBot="1" x14ac:dyDescent="0.3">
      <c r="B6" s="150"/>
      <c r="C6" s="150"/>
      <c r="D6" s="88"/>
      <c r="E6" s="152" t="s">
        <v>55</v>
      </c>
      <c r="F6" s="153"/>
      <c r="G6" s="111"/>
      <c r="H6" s="90"/>
      <c r="I6" s="90"/>
      <c r="J6" s="90"/>
      <c r="N6" s="149"/>
      <c r="T6" s="35" t="s">
        <v>89</v>
      </c>
      <c r="U6" s="113" t="s">
        <v>80</v>
      </c>
    </row>
    <row r="7" spans="1:21" ht="15.75" x14ac:dyDescent="0.25">
      <c r="B7" s="86"/>
      <c r="E7" s="152"/>
      <c r="F7" s="154"/>
      <c r="G7" s="111"/>
      <c r="H7" s="74"/>
      <c r="I7" s="74"/>
      <c r="T7" s="35" t="s">
        <v>93</v>
      </c>
      <c r="U7" s="113" t="s">
        <v>81</v>
      </c>
    </row>
    <row r="8" spans="1:21" ht="15.75" x14ac:dyDescent="0.25">
      <c r="B8" s="86"/>
      <c r="E8" s="106" t="s">
        <v>74</v>
      </c>
      <c r="F8" s="142"/>
      <c r="G8" s="111"/>
      <c r="H8" s="115" t="s">
        <v>95</v>
      </c>
      <c r="I8" s="74"/>
      <c r="T8" s="35" t="s">
        <v>90</v>
      </c>
      <c r="U8" s="113" t="s">
        <v>82</v>
      </c>
    </row>
    <row r="9" spans="1:21" ht="15.75" x14ac:dyDescent="0.25">
      <c r="B9" s="86"/>
      <c r="E9" s="106" t="s">
        <v>75</v>
      </c>
      <c r="F9" s="142"/>
      <c r="G9" s="111"/>
      <c r="H9" s="74"/>
      <c r="I9" s="74"/>
      <c r="T9" s="35" t="s">
        <v>91</v>
      </c>
      <c r="U9" s="113" t="s">
        <v>83</v>
      </c>
    </row>
    <row r="10" spans="1:21" ht="14.45" customHeight="1" x14ac:dyDescent="0.25">
      <c r="B10" s="86"/>
      <c r="E10" s="157" t="s">
        <v>68</v>
      </c>
      <c r="F10" s="155"/>
      <c r="G10" s="111"/>
      <c r="H10" s="158" t="s">
        <v>94</v>
      </c>
      <c r="I10" s="114"/>
      <c r="T10" s="35" t="s">
        <v>92</v>
      </c>
      <c r="U10" s="113" t="s">
        <v>84</v>
      </c>
    </row>
    <row r="11" spans="1:21" ht="15" customHeight="1" x14ac:dyDescent="0.25">
      <c r="B11" s="86"/>
      <c r="E11" s="157"/>
      <c r="F11" s="156"/>
      <c r="G11" s="111"/>
      <c r="H11" s="158"/>
      <c r="I11" s="114"/>
      <c r="U11" s="112"/>
    </row>
    <row r="12" spans="1:21" x14ac:dyDescent="0.25">
      <c r="B12" s="86"/>
      <c r="E12" s="35"/>
    </row>
    <row r="13" spans="1:21" x14ac:dyDescent="0.25">
      <c r="A13" s="146" t="s">
        <v>101</v>
      </c>
      <c r="B13" s="146" t="s">
        <v>102</v>
      </c>
      <c r="E13" s="146" t="s">
        <v>96</v>
      </c>
      <c r="F13" s="146" t="s">
        <v>105</v>
      </c>
      <c r="H13" s="146" t="s">
        <v>106</v>
      </c>
      <c r="I13" s="146"/>
      <c r="J13" s="146" t="s">
        <v>107</v>
      </c>
      <c r="K13" s="146"/>
      <c r="L13" s="146" t="s">
        <v>97</v>
      </c>
      <c r="M13" s="146" t="s">
        <v>99</v>
      </c>
      <c r="N13" s="146" t="s">
        <v>100</v>
      </c>
    </row>
    <row r="14" spans="1:21" x14ac:dyDescent="0.25">
      <c r="A14" s="146"/>
      <c r="B14" s="146"/>
      <c r="E14" s="146"/>
      <c r="F14" s="146"/>
      <c r="H14" s="147"/>
      <c r="I14" s="147"/>
      <c r="J14" s="147"/>
      <c r="K14" s="147"/>
      <c r="L14" s="146"/>
      <c r="M14" s="146"/>
      <c r="N14" s="146"/>
    </row>
    <row r="15" spans="1:21" x14ac:dyDescent="0.25">
      <c r="A15" s="147"/>
      <c r="B15" s="147"/>
      <c r="E15" s="147"/>
      <c r="F15" s="147"/>
      <c r="H15" s="151" t="s">
        <v>12</v>
      </c>
      <c r="I15" s="151"/>
      <c r="J15" s="151" t="s">
        <v>13</v>
      </c>
      <c r="K15" s="151"/>
      <c r="L15" s="147"/>
      <c r="M15" s="147"/>
      <c r="N15" s="147"/>
    </row>
    <row r="16" spans="1:21" ht="38.25" x14ac:dyDescent="0.25">
      <c r="A16" s="91" t="s">
        <v>2</v>
      </c>
      <c r="B16" s="91" t="s">
        <v>7</v>
      </c>
      <c r="C16" s="140" t="s">
        <v>71</v>
      </c>
      <c r="D16" s="140" t="s">
        <v>71</v>
      </c>
      <c r="E16" s="91" t="s">
        <v>3</v>
      </c>
      <c r="F16" s="91" t="s">
        <v>21</v>
      </c>
      <c r="G16" s="91"/>
      <c r="H16" s="92" t="s">
        <v>1</v>
      </c>
      <c r="I16" s="91" t="s">
        <v>0</v>
      </c>
      <c r="J16" s="92" t="s">
        <v>1</v>
      </c>
      <c r="K16" s="91" t="s">
        <v>0</v>
      </c>
      <c r="L16" s="92" t="s">
        <v>56</v>
      </c>
      <c r="M16" s="91" t="s">
        <v>98</v>
      </c>
      <c r="N16" s="91" t="s">
        <v>63</v>
      </c>
      <c r="O16" s="93" t="s">
        <v>62</v>
      </c>
      <c r="P16" s="93" t="s">
        <v>61</v>
      </c>
      <c r="Q16" s="93" t="s">
        <v>60</v>
      </c>
    </row>
    <row r="17" spans="1:17" ht="15" customHeight="1" x14ac:dyDescent="0.25">
      <c r="A17" s="94">
        <v>1</v>
      </c>
      <c r="B17" s="14"/>
      <c r="C17" s="137" t="str">
        <f>IF(LEFT(B17,5)="Zw. Z","Zweckbestimmung",IF(LEFT(B17,6)="Zw. fr","weiterzuleitende",""))</f>
        <v/>
      </c>
      <c r="D17" s="138" t="str">
        <f>IF(B17="Freie Kollekte",4001,IF(B17="Freie Spende",5001,""))</f>
        <v/>
      </c>
      <c r="E17" s="15"/>
      <c r="F17" s="99"/>
      <c r="G17" s="107" t="str">
        <f>IFERROR(IF(OR(B17="Zw. Zweckg. Kollekte",B17="Zw. Zweckg. Spende"),CONCATENATE(B17,F17),""),"")</f>
        <v/>
      </c>
      <c r="H17" s="2"/>
      <c r="I17" s="13"/>
      <c r="J17" s="17"/>
      <c r="K17" s="33"/>
      <c r="L17" s="3"/>
      <c r="M17" s="85"/>
      <c r="N17" s="85"/>
      <c r="O17" s="95">
        <v>1</v>
      </c>
      <c r="P17" s="96" t="str">
        <f>IF(L17&lt;&gt;"",I17,"")</f>
        <v/>
      </c>
      <c r="Q17" s="97" t="str">
        <f>IF(L17&lt;&gt;"",L17,"")</f>
        <v/>
      </c>
    </row>
    <row r="18" spans="1:17" x14ac:dyDescent="0.25">
      <c r="A18" s="98" t="str">
        <f>IF(B18="","",A17+1)</f>
        <v/>
      </c>
      <c r="B18" s="1"/>
      <c r="C18" s="139" t="str">
        <f t="shared" ref="C18:C81" si="0">IF(LEFT(B18,5)="Zw. Z","Zweckbestimmung",IF(LEFT(B18,6)="Zw. fr","weiterzuleitende",""))</f>
        <v/>
      </c>
      <c r="D18" s="138" t="str">
        <f t="shared" ref="D18:D81" si="1">IF(B18="Freie Kollekte",4001,IF(B18="Freie Spende",5001,""))</f>
        <v/>
      </c>
      <c r="E18" s="16"/>
      <c r="F18" s="99"/>
      <c r="G18" s="107" t="str">
        <f t="shared" ref="G18:G81" si="2">IFERROR(IF(OR(B18="Zw. Zweckg. Kollekte",B18="Zw. Zweckg. Spende"),CONCATENATE(B18,F18),""),"")</f>
        <v/>
      </c>
      <c r="H18" s="4"/>
      <c r="I18" s="9"/>
      <c r="J18" s="18"/>
      <c r="K18" s="32"/>
      <c r="L18" s="5"/>
      <c r="M18" s="85"/>
      <c r="N18" s="85"/>
      <c r="O18" s="95" t="str">
        <f>IF(L18&lt;&gt;"",MAX(O17)+1,"")</f>
        <v/>
      </c>
      <c r="P18" s="96" t="str">
        <f t="shared" ref="P18:P81" si="3">IF(L18&lt;&gt;"",I18,"")</f>
        <v/>
      </c>
      <c r="Q18" s="97" t="str">
        <f t="shared" ref="Q18:Q81" si="4">IF(L18&lt;&gt;"",L18,"")</f>
        <v/>
      </c>
    </row>
    <row r="19" spans="1:17" x14ac:dyDescent="0.25">
      <c r="A19" s="98" t="str">
        <f t="shared" ref="A19:A82" si="5">IF(B19="","",A18+1)</f>
        <v/>
      </c>
      <c r="B19" s="1"/>
      <c r="C19" s="139" t="str">
        <f t="shared" si="0"/>
        <v/>
      </c>
      <c r="D19" s="138" t="str">
        <f t="shared" si="1"/>
        <v/>
      </c>
      <c r="E19" s="16"/>
      <c r="F19" s="99"/>
      <c r="G19" s="107" t="str">
        <f t="shared" si="2"/>
        <v/>
      </c>
      <c r="H19" s="4"/>
      <c r="I19" s="9"/>
      <c r="J19" s="18"/>
      <c r="K19" s="32"/>
      <c r="L19" s="5"/>
      <c r="M19" s="85"/>
      <c r="N19" s="85"/>
      <c r="O19" s="95" t="str">
        <f>IF(L19&lt;&gt;"",MAX(O$17:O18)+1,"")</f>
        <v/>
      </c>
      <c r="P19" s="96" t="str">
        <f t="shared" si="3"/>
        <v/>
      </c>
      <c r="Q19" s="97" t="str">
        <f t="shared" si="4"/>
        <v/>
      </c>
    </row>
    <row r="20" spans="1:17" x14ac:dyDescent="0.25">
      <c r="A20" s="98" t="str">
        <f t="shared" si="5"/>
        <v/>
      </c>
      <c r="B20" s="1"/>
      <c r="C20" s="139" t="str">
        <f t="shared" si="0"/>
        <v/>
      </c>
      <c r="D20" s="138" t="str">
        <f t="shared" si="1"/>
        <v/>
      </c>
      <c r="E20" s="16"/>
      <c r="F20" s="99"/>
      <c r="G20" s="107" t="str">
        <f t="shared" si="2"/>
        <v/>
      </c>
      <c r="H20" s="4"/>
      <c r="I20" s="9"/>
      <c r="J20" s="18"/>
      <c r="K20" s="32"/>
      <c r="L20" s="5"/>
      <c r="M20" s="85"/>
      <c r="N20" s="85"/>
      <c r="O20" s="95" t="str">
        <f>IF(L20&lt;&gt;"",MAX(O$17:O19)+1,"")</f>
        <v/>
      </c>
      <c r="P20" s="96" t="str">
        <f t="shared" si="3"/>
        <v/>
      </c>
      <c r="Q20" s="97" t="str">
        <f t="shared" si="4"/>
        <v/>
      </c>
    </row>
    <row r="21" spans="1:17" x14ac:dyDescent="0.25">
      <c r="A21" s="98" t="str">
        <f t="shared" si="5"/>
        <v/>
      </c>
      <c r="B21" s="1"/>
      <c r="C21" s="139" t="str">
        <f t="shared" si="0"/>
        <v/>
      </c>
      <c r="D21" s="138" t="str">
        <f t="shared" si="1"/>
        <v/>
      </c>
      <c r="E21" s="16"/>
      <c r="F21" s="99"/>
      <c r="G21" s="107" t="str">
        <f t="shared" si="2"/>
        <v/>
      </c>
      <c r="H21" s="4"/>
      <c r="I21" s="6"/>
      <c r="J21" s="18"/>
      <c r="K21" s="32"/>
      <c r="L21" s="5"/>
      <c r="M21" s="85"/>
      <c r="N21" s="85"/>
      <c r="O21" s="95" t="str">
        <f>IF(L21&lt;&gt;"",MAX(O$17:O20)+1,"")</f>
        <v/>
      </c>
      <c r="P21" s="96" t="str">
        <f t="shared" si="3"/>
        <v/>
      </c>
      <c r="Q21" s="97" t="str">
        <f t="shared" si="4"/>
        <v/>
      </c>
    </row>
    <row r="22" spans="1:17" x14ac:dyDescent="0.25">
      <c r="A22" s="98" t="str">
        <f t="shared" si="5"/>
        <v/>
      </c>
      <c r="B22" s="1"/>
      <c r="C22" s="139" t="str">
        <f t="shared" si="0"/>
        <v/>
      </c>
      <c r="D22" s="138" t="str">
        <f t="shared" si="1"/>
        <v/>
      </c>
      <c r="E22" s="16"/>
      <c r="F22" s="99"/>
      <c r="G22" s="107" t="str">
        <f t="shared" si="2"/>
        <v/>
      </c>
      <c r="H22" s="4"/>
      <c r="I22" s="6"/>
      <c r="J22" s="18"/>
      <c r="K22" s="32"/>
      <c r="L22" s="5"/>
      <c r="M22" s="85"/>
      <c r="N22" s="85"/>
      <c r="O22" s="95" t="str">
        <f>IF(L22&lt;&gt;"",MAX(O$17:O21)+1,"")</f>
        <v/>
      </c>
      <c r="P22" s="96" t="str">
        <f t="shared" si="3"/>
        <v/>
      </c>
      <c r="Q22" s="97" t="str">
        <f t="shared" si="4"/>
        <v/>
      </c>
    </row>
    <row r="23" spans="1:17" x14ac:dyDescent="0.25">
      <c r="A23" s="98" t="str">
        <f t="shared" si="5"/>
        <v/>
      </c>
      <c r="B23" s="1"/>
      <c r="C23" s="139" t="str">
        <f t="shared" si="0"/>
        <v/>
      </c>
      <c r="D23" s="138" t="str">
        <f t="shared" si="1"/>
        <v/>
      </c>
      <c r="E23" s="16"/>
      <c r="F23" s="99"/>
      <c r="G23" s="107" t="str">
        <f t="shared" si="2"/>
        <v/>
      </c>
      <c r="H23" s="4"/>
      <c r="I23" s="8"/>
      <c r="J23" s="18"/>
      <c r="K23" s="32"/>
      <c r="L23" s="5"/>
      <c r="M23" s="85"/>
      <c r="N23" s="85"/>
      <c r="O23" s="95" t="str">
        <f>IF(L23&lt;&gt;"",MAX(O$17:O22)+1,"")</f>
        <v/>
      </c>
      <c r="P23" s="96" t="str">
        <f t="shared" si="3"/>
        <v/>
      </c>
      <c r="Q23" s="97" t="str">
        <f t="shared" si="4"/>
        <v/>
      </c>
    </row>
    <row r="24" spans="1:17" x14ac:dyDescent="0.25">
      <c r="A24" s="98" t="str">
        <f t="shared" si="5"/>
        <v/>
      </c>
      <c r="B24" s="1"/>
      <c r="C24" s="139" t="str">
        <f t="shared" si="0"/>
        <v/>
      </c>
      <c r="D24" s="138" t="str">
        <f t="shared" si="1"/>
        <v/>
      </c>
      <c r="E24" s="16"/>
      <c r="F24" s="99"/>
      <c r="G24" s="107" t="str">
        <f t="shared" si="2"/>
        <v/>
      </c>
      <c r="H24" s="4"/>
      <c r="I24" s="9"/>
      <c r="J24" s="18"/>
      <c r="K24" s="32"/>
      <c r="L24" s="5"/>
      <c r="M24" s="85"/>
      <c r="N24" s="85"/>
      <c r="O24" s="95" t="str">
        <f>IF(L24&lt;&gt;"",MAX(O$17:O23)+1,"")</f>
        <v/>
      </c>
      <c r="P24" s="96" t="str">
        <f t="shared" si="3"/>
        <v/>
      </c>
      <c r="Q24" s="97" t="str">
        <f t="shared" si="4"/>
        <v/>
      </c>
    </row>
    <row r="25" spans="1:17" x14ac:dyDescent="0.25">
      <c r="A25" s="98" t="str">
        <f t="shared" si="5"/>
        <v/>
      </c>
      <c r="B25" s="1"/>
      <c r="C25" s="139" t="str">
        <f t="shared" si="0"/>
        <v/>
      </c>
      <c r="D25" s="138" t="str">
        <f t="shared" si="1"/>
        <v/>
      </c>
      <c r="E25" s="16"/>
      <c r="F25" s="99"/>
      <c r="G25" s="107" t="str">
        <f t="shared" si="2"/>
        <v/>
      </c>
      <c r="H25" s="4"/>
      <c r="I25" s="9"/>
      <c r="J25" s="18"/>
      <c r="K25" s="32"/>
      <c r="L25" s="5"/>
      <c r="M25" s="85"/>
      <c r="N25" s="85"/>
      <c r="O25" s="95" t="str">
        <f>IF(L25&lt;&gt;"",MAX(O$17:O24)+1,"")</f>
        <v/>
      </c>
      <c r="P25" s="96" t="str">
        <f t="shared" si="3"/>
        <v/>
      </c>
      <c r="Q25" s="97" t="str">
        <f t="shared" si="4"/>
        <v/>
      </c>
    </row>
    <row r="26" spans="1:17" x14ac:dyDescent="0.25">
      <c r="A26" s="98" t="str">
        <f t="shared" si="5"/>
        <v/>
      </c>
      <c r="B26" s="1"/>
      <c r="C26" s="139" t="str">
        <f t="shared" si="0"/>
        <v/>
      </c>
      <c r="D26" s="138" t="str">
        <f t="shared" si="1"/>
        <v/>
      </c>
      <c r="E26" s="16"/>
      <c r="F26" s="99"/>
      <c r="G26" s="107" t="str">
        <f t="shared" si="2"/>
        <v/>
      </c>
      <c r="H26" s="4"/>
      <c r="I26" s="9"/>
      <c r="J26" s="18"/>
      <c r="K26" s="32"/>
      <c r="L26" s="5"/>
      <c r="M26" s="85"/>
      <c r="N26" s="85"/>
      <c r="O26" s="95" t="str">
        <f>IF(L26&lt;&gt;"",MAX(O$17:O25)+1,"")</f>
        <v/>
      </c>
      <c r="P26" s="96" t="str">
        <f t="shared" si="3"/>
        <v/>
      </c>
      <c r="Q26" s="97" t="str">
        <f t="shared" si="4"/>
        <v/>
      </c>
    </row>
    <row r="27" spans="1:17" x14ac:dyDescent="0.25">
      <c r="A27" s="98" t="str">
        <f t="shared" si="5"/>
        <v/>
      </c>
      <c r="B27" s="1"/>
      <c r="C27" s="139" t="str">
        <f t="shared" si="0"/>
        <v/>
      </c>
      <c r="D27" s="138" t="str">
        <f t="shared" si="1"/>
        <v/>
      </c>
      <c r="E27" s="16"/>
      <c r="F27" s="99"/>
      <c r="G27" s="107" t="str">
        <f t="shared" si="2"/>
        <v/>
      </c>
      <c r="H27" s="4"/>
      <c r="I27" s="9"/>
      <c r="J27" s="18"/>
      <c r="K27" s="32"/>
      <c r="L27" s="5"/>
      <c r="M27" s="85"/>
      <c r="N27" s="85"/>
      <c r="O27" s="95" t="str">
        <f>IF(L27&lt;&gt;"",MAX(O$17:O26)+1,"")</f>
        <v/>
      </c>
      <c r="P27" s="96" t="str">
        <f t="shared" si="3"/>
        <v/>
      </c>
      <c r="Q27" s="97" t="str">
        <f t="shared" si="4"/>
        <v/>
      </c>
    </row>
    <row r="28" spans="1:17" x14ac:dyDescent="0.25">
      <c r="A28" s="98" t="str">
        <f t="shared" si="5"/>
        <v/>
      </c>
      <c r="B28" s="1"/>
      <c r="C28" s="139" t="str">
        <f t="shared" si="0"/>
        <v/>
      </c>
      <c r="D28" s="138" t="str">
        <f t="shared" si="1"/>
        <v/>
      </c>
      <c r="E28" s="16"/>
      <c r="F28" s="99"/>
      <c r="G28" s="107" t="str">
        <f t="shared" si="2"/>
        <v/>
      </c>
      <c r="H28" s="4"/>
      <c r="I28" s="9"/>
      <c r="J28" s="18"/>
      <c r="K28" s="32"/>
      <c r="L28" s="5"/>
      <c r="M28" s="85"/>
      <c r="N28" s="85"/>
      <c r="O28" s="95" t="str">
        <f>IF(L28&lt;&gt;"",MAX(O$17:O27)+1,"")</f>
        <v/>
      </c>
      <c r="P28" s="96" t="str">
        <f t="shared" si="3"/>
        <v/>
      </c>
      <c r="Q28" s="97" t="str">
        <f t="shared" si="4"/>
        <v/>
      </c>
    </row>
    <row r="29" spans="1:17" x14ac:dyDescent="0.25">
      <c r="A29" s="98" t="str">
        <f t="shared" si="5"/>
        <v/>
      </c>
      <c r="B29" s="1"/>
      <c r="C29" s="139" t="str">
        <f t="shared" si="0"/>
        <v/>
      </c>
      <c r="D29" s="138" t="str">
        <f t="shared" si="1"/>
        <v/>
      </c>
      <c r="E29" s="16"/>
      <c r="F29" s="99"/>
      <c r="G29" s="107" t="str">
        <f t="shared" si="2"/>
        <v/>
      </c>
      <c r="H29" s="4"/>
      <c r="I29" s="32"/>
      <c r="J29" s="4"/>
      <c r="K29" s="32"/>
      <c r="L29" s="5"/>
      <c r="M29" s="85"/>
      <c r="N29" s="85"/>
      <c r="O29" s="95" t="str">
        <f>IF(L29&lt;&gt;"",MAX(O$17:O28)+1,"")</f>
        <v/>
      </c>
      <c r="P29" s="96" t="str">
        <f t="shared" si="3"/>
        <v/>
      </c>
      <c r="Q29" s="97" t="str">
        <f t="shared" si="4"/>
        <v/>
      </c>
    </row>
    <row r="30" spans="1:17" x14ac:dyDescent="0.25">
      <c r="A30" s="98" t="str">
        <f t="shared" si="5"/>
        <v/>
      </c>
      <c r="B30" s="1"/>
      <c r="C30" s="139" t="str">
        <f t="shared" si="0"/>
        <v/>
      </c>
      <c r="D30" s="138" t="str">
        <f t="shared" si="1"/>
        <v/>
      </c>
      <c r="E30" s="16"/>
      <c r="F30" s="99"/>
      <c r="G30" s="107" t="str">
        <f t="shared" si="2"/>
        <v/>
      </c>
      <c r="H30" s="4"/>
      <c r="I30" s="32"/>
      <c r="J30" s="4"/>
      <c r="K30" s="32"/>
      <c r="L30" s="5"/>
      <c r="M30" s="85"/>
      <c r="N30" s="85"/>
      <c r="O30" s="95" t="str">
        <f>IF(L30&lt;&gt;"",MAX(O$17:O29)+1,"")</f>
        <v/>
      </c>
      <c r="P30" s="96" t="str">
        <f t="shared" si="3"/>
        <v/>
      </c>
      <c r="Q30" s="97" t="str">
        <f t="shared" si="4"/>
        <v/>
      </c>
    </row>
    <row r="31" spans="1:17" x14ac:dyDescent="0.25">
      <c r="A31" s="98" t="str">
        <f t="shared" si="5"/>
        <v/>
      </c>
      <c r="B31" s="1"/>
      <c r="C31" s="139" t="str">
        <f t="shared" si="0"/>
        <v/>
      </c>
      <c r="D31" s="138" t="str">
        <f t="shared" si="1"/>
        <v/>
      </c>
      <c r="E31" s="16"/>
      <c r="F31" s="99"/>
      <c r="G31" s="107" t="str">
        <f t="shared" si="2"/>
        <v/>
      </c>
      <c r="H31" s="4"/>
      <c r="I31" s="32"/>
      <c r="J31" s="4"/>
      <c r="K31" s="32"/>
      <c r="L31" s="5"/>
      <c r="M31" s="85"/>
      <c r="N31" s="85"/>
      <c r="O31" s="95" t="str">
        <f>IF(L31&lt;&gt;"",MAX(O$17:O30)+1,"")</f>
        <v/>
      </c>
      <c r="P31" s="96" t="str">
        <f t="shared" si="3"/>
        <v/>
      </c>
      <c r="Q31" s="97" t="str">
        <f t="shared" si="4"/>
        <v/>
      </c>
    </row>
    <row r="32" spans="1:17" x14ac:dyDescent="0.25">
      <c r="A32" s="98" t="str">
        <f t="shared" si="5"/>
        <v/>
      </c>
      <c r="B32" s="1"/>
      <c r="C32" s="139" t="str">
        <f t="shared" si="0"/>
        <v/>
      </c>
      <c r="D32" s="138" t="str">
        <f t="shared" si="1"/>
        <v/>
      </c>
      <c r="E32" s="16"/>
      <c r="F32" s="99"/>
      <c r="G32" s="107" t="str">
        <f t="shared" si="2"/>
        <v/>
      </c>
      <c r="H32" s="4"/>
      <c r="I32" s="32"/>
      <c r="J32" s="4"/>
      <c r="K32" s="32"/>
      <c r="L32" s="5"/>
      <c r="M32" s="85"/>
      <c r="N32" s="85"/>
      <c r="O32" s="95" t="str">
        <f>IF(L32&lt;&gt;"",MAX(O$17:O31)+1,"")</f>
        <v/>
      </c>
      <c r="P32" s="96" t="str">
        <f t="shared" si="3"/>
        <v/>
      </c>
      <c r="Q32" s="97" t="str">
        <f t="shared" si="4"/>
        <v/>
      </c>
    </row>
    <row r="33" spans="1:17" x14ac:dyDescent="0.25">
      <c r="A33" s="98" t="str">
        <f t="shared" si="5"/>
        <v/>
      </c>
      <c r="B33" s="1"/>
      <c r="C33" s="139" t="str">
        <f t="shared" si="0"/>
        <v/>
      </c>
      <c r="D33" s="138" t="str">
        <f t="shared" si="1"/>
        <v/>
      </c>
      <c r="E33" s="16"/>
      <c r="F33" s="99"/>
      <c r="G33" s="107" t="str">
        <f t="shared" si="2"/>
        <v/>
      </c>
      <c r="H33" s="4"/>
      <c r="I33" s="32"/>
      <c r="J33" s="4"/>
      <c r="K33" s="32"/>
      <c r="L33" s="5"/>
      <c r="M33" s="85"/>
      <c r="N33" s="85"/>
      <c r="O33" s="95" t="str">
        <f>IF(L33&lt;&gt;"",MAX(O$17:O32)+1,"")</f>
        <v/>
      </c>
      <c r="P33" s="96" t="str">
        <f t="shared" si="3"/>
        <v/>
      </c>
      <c r="Q33" s="97" t="str">
        <f t="shared" si="4"/>
        <v/>
      </c>
    </row>
    <row r="34" spans="1:17" x14ac:dyDescent="0.25">
      <c r="A34" s="98" t="str">
        <f t="shared" si="5"/>
        <v/>
      </c>
      <c r="B34" s="1"/>
      <c r="C34" s="139" t="str">
        <f t="shared" si="0"/>
        <v/>
      </c>
      <c r="D34" s="138" t="str">
        <f t="shared" si="1"/>
        <v/>
      </c>
      <c r="E34" s="16"/>
      <c r="F34" s="99"/>
      <c r="G34" s="107" t="str">
        <f t="shared" si="2"/>
        <v/>
      </c>
      <c r="H34" s="4"/>
      <c r="I34" s="32"/>
      <c r="J34" s="4"/>
      <c r="K34" s="32"/>
      <c r="L34" s="5"/>
      <c r="M34" s="85"/>
      <c r="N34" s="85"/>
      <c r="O34" s="95" t="str">
        <f>IF(L34&lt;&gt;"",MAX(O$17:O33)+1,"")</f>
        <v/>
      </c>
      <c r="P34" s="96" t="str">
        <f t="shared" si="3"/>
        <v/>
      </c>
      <c r="Q34" s="97" t="str">
        <f t="shared" si="4"/>
        <v/>
      </c>
    </row>
    <row r="35" spans="1:17" x14ac:dyDescent="0.25">
      <c r="A35" s="98" t="str">
        <f t="shared" si="5"/>
        <v/>
      </c>
      <c r="B35" s="1"/>
      <c r="C35" s="139" t="str">
        <f t="shared" si="0"/>
        <v/>
      </c>
      <c r="D35" s="138" t="str">
        <f t="shared" si="1"/>
        <v/>
      </c>
      <c r="E35" s="16"/>
      <c r="F35" s="99"/>
      <c r="G35" s="107" t="str">
        <f t="shared" si="2"/>
        <v/>
      </c>
      <c r="H35" s="4"/>
      <c r="I35" s="32"/>
      <c r="J35" s="4"/>
      <c r="K35" s="32"/>
      <c r="L35" s="5"/>
      <c r="M35" s="85"/>
      <c r="N35" s="85"/>
      <c r="O35" s="95" t="str">
        <f>IF(L35&lt;&gt;"",MAX(O$17:O34)+1,"")</f>
        <v/>
      </c>
      <c r="P35" s="96" t="str">
        <f t="shared" si="3"/>
        <v/>
      </c>
      <c r="Q35" s="97" t="str">
        <f t="shared" si="4"/>
        <v/>
      </c>
    </row>
    <row r="36" spans="1:17" x14ac:dyDescent="0.25">
      <c r="A36" s="98" t="str">
        <f t="shared" si="5"/>
        <v/>
      </c>
      <c r="B36" s="1"/>
      <c r="C36" s="139" t="str">
        <f t="shared" si="0"/>
        <v/>
      </c>
      <c r="D36" s="138" t="str">
        <f t="shared" si="1"/>
        <v/>
      </c>
      <c r="E36" s="16"/>
      <c r="F36" s="99"/>
      <c r="G36" s="107" t="str">
        <f t="shared" si="2"/>
        <v/>
      </c>
      <c r="H36" s="4"/>
      <c r="I36" s="32"/>
      <c r="J36" s="4"/>
      <c r="K36" s="32"/>
      <c r="L36" s="5"/>
      <c r="M36" s="85"/>
      <c r="N36" s="85"/>
      <c r="O36" s="95" t="str">
        <f>IF(L36&lt;&gt;"",MAX(O$17:O35)+1,"")</f>
        <v/>
      </c>
      <c r="P36" s="96" t="str">
        <f t="shared" si="3"/>
        <v/>
      </c>
      <c r="Q36" s="97" t="str">
        <f t="shared" si="4"/>
        <v/>
      </c>
    </row>
    <row r="37" spans="1:17" x14ac:dyDescent="0.25">
      <c r="A37" s="98" t="str">
        <f t="shared" si="5"/>
        <v/>
      </c>
      <c r="B37" s="1"/>
      <c r="C37" s="139" t="str">
        <f t="shared" si="0"/>
        <v/>
      </c>
      <c r="D37" s="138" t="str">
        <f t="shared" si="1"/>
        <v/>
      </c>
      <c r="E37" s="16"/>
      <c r="F37" s="99"/>
      <c r="G37" s="107" t="str">
        <f t="shared" si="2"/>
        <v/>
      </c>
      <c r="H37" s="4"/>
      <c r="I37" s="32"/>
      <c r="J37" s="4"/>
      <c r="K37" s="32"/>
      <c r="L37" s="5"/>
      <c r="M37" s="85"/>
      <c r="N37" s="85"/>
      <c r="O37" s="95" t="str">
        <f>IF(L37&lt;&gt;"",MAX(O$17:O36)+1,"")</f>
        <v/>
      </c>
      <c r="P37" s="96" t="str">
        <f t="shared" si="3"/>
        <v/>
      </c>
      <c r="Q37" s="97" t="str">
        <f t="shared" si="4"/>
        <v/>
      </c>
    </row>
    <row r="38" spans="1:17" x14ac:dyDescent="0.25">
      <c r="A38" s="98" t="str">
        <f t="shared" si="5"/>
        <v/>
      </c>
      <c r="B38" s="1"/>
      <c r="C38" s="139" t="str">
        <f t="shared" si="0"/>
        <v/>
      </c>
      <c r="D38" s="138" t="str">
        <f t="shared" si="1"/>
        <v/>
      </c>
      <c r="E38" s="16"/>
      <c r="F38" s="99"/>
      <c r="G38" s="107" t="str">
        <f t="shared" si="2"/>
        <v/>
      </c>
      <c r="H38" s="4"/>
      <c r="I38" s="32"/>
      <c r="J38" s="4"/>
      <c r="K38" s="32"/>
      <c r="L38" s="5"/>
      <c r="M38" s="85"/>
      <c r="N38" s="85"/>
      <c r="O38" s="95" t="str">
        <f>IF(L38&lt;&gt;"",MAX(O$17:O37)+1,"")</f>
        <v/>
      </c>
      <c r="P38" s="96" t="str">
        <f t="shared" si="3"/>
        <v/>
      </c>
      <c r="Q38" s="97" t="str">
        <f t="shared" si="4"/>
        <v/>
      </c>
    </row>
    <row r="39" spans="1:17" x14ac:dyDescent="0.25">
      <c r="A39" s="98" t="str">
        <f t="shared" si="5"/>
        <v/>
      </c>
      <c r="B39" s="1"/>
      <c r="C39" s="139" t="str">
        <f t="shared" si="0"/>
        <v/>
      </c>
      <c r="D39" s="138" t="str">
        <f t="shared" si="1"/>
        <v/>
      </c>
      <c r="E39" s="16"/>
      <c r="F39" s="99"/>
      <c r="G39" s="107" t="str">
        <f t="shared" si="2"/>
        <v/>
      </c>
      <c r="H39" s="4"/>
      <c r="I39" s="32"/>
      <c r="J39" s="4"/>
      <c r="K39" s="32"/>
      <c r="L39" s="5"/>
      <c r="M39" s="85"/>
      <c r="N39" s="85"/>
      <c r="O39" s="95" t="str">
        <f>IF(L39&lt;&gt;"",MAX(O$17:O38)+1,"")</f>
        <v/>
      </c>
      <c r="P39" s="96" t="str">
        <f t="shared" si="3"/>
        <v/>
      </c>
      <c r="Q39" s="97" t="str">
        <f t="shared" si="4"/>
        <v/>
      </c>
    </row>
    <row r="40" spans="1:17" x14ac:dyDescent="0.25">
      <c r="A40" s="98" t="str">
        <f t="shared" si="5"/>
        <v/>
      </c>
      <c r="B40" s="1"/>
      <c r="C40" s="139" t="str">
        <f t="shared" si="0"/>
        <v/>
      </c>
      <c r="D40" s="138" t="str">
        <f t="shared" si="1"/>
        <v/>
      </c>
      <c r="E40" s="16"/>
      <c r="F40" s="99"/>
      <c r="G40" s="107" t="str">
        <f t="shared" si="2"/>
        <v/>
      </c>
      <c r="H40" s="4"/>
      <c r="I40" s="32"/>
      <c r="J40" s="4"/>
      <c r="K40" s="32"/>
      <c r="L40" s="5"/>
      <c r="M40" s="85"/>
      <c r="N40" s="85"/>
      <c r="O40" s="95" t="str">
        <f>IF(L40&lt;&gt;"",MAX(O$17:O39)+1,"")</f>
        <v/>
      </c>
      <c r="P40" s="96" t="str">
        <f t="shared" si="3"/>
        <v/>
      </c>
      <c r="Q40" s="97" t="str">
        <f t="shared" si="4"/>
        <v/>
      </c>
    </row>
    <row r="41" spans="1:17" x14ac:dyDescent="0.25">
      <c r="A41" s="98" t="str">
        <f t="shared" si="5"/>
        <v/>
      </c>
      <c r="B41" s="1"/>
      <c r="C41" s="139" t="str">
        <f t="shared" si="0"/>
        <v/>
      </c>
      <c r="D41" s="138" t="str">
        <f t="shared" si="1"/>
        <v/>
      </c>
      <c r="E41" s="16"/>
      <c r="F41" s="99"/>
      <c r="G41" s="107" t="str">
        <f t="shared" si="2"/>
        <v/>
      </c>
      <c r="H41" s="4"/>
      <c r="I41" s="32"/>
      <c r="J41" s="4"/>
      <c r="K41" s="32"/>
      <c r="L41" s="5"/>
      <c r="M41" s="85"/>
      <c r="N41" s="85"/>
      <c r="O41" s="95" t="str">
        <f>IF(L41&lt;&gt;"",MAX(O$17:O40)+1,"")</f>
        <v/>
      </c>
      <c r="P41" s="96" t="str">
        <f t="shared" si="3"/>
        <v/>
      </c>
      <c r="Q41" s="97" t="str">
        <f t="shared" si="4"/>
        <v/>
      </c>
    </row>
    <row r="42" spans="1:17" x14ac:dyDescent="0.25">
      <c r="A42" s="98" t="str">
        <f t="shared" si="5"/>
        <v/>
      </c>
      <c r="B42" s="1"/>
      <c r="C42" s="139" t="str">
        <f t="shared" si="0"/>
        <v/>
      </c>
      <c r="D42" s="138" t="str">
        <f t="shared" si="1"/>
        <v/>
      </c>
      <c r="E42" s="16"/>
      <c r="F42" s="99"/>
      <c r="G42" s="107" t="str">
        <f t="shared" si="2"/>
        <v/>
      </c>
      <c r="H42" s="4"/>
      <c r="I42" s="32"/>
      <c r="J42" s="4"/>
      <c r="K42" s="32"/>
      <c r="L42" s="5"/>
      <c r="M42" s="85"/>
      <c r="N42" s="85"/>
      <c r="O42" s="95" t="str">
        <f>IF(L42&lt;&gt;"",MAX(O$17:O41)+1,"")</f>
        <v/>
      </c>
      <c r="P42" s="96" t="str">
        <f t="shared" si="3"/>
        <v/>
      </c>
      <c r="Q42" s="97" t="str">
        <f t="shared" si="4"/>
        <v/>
      </c>
    </row>
    <row r="43" spans="1:17" x14ac:dyDescent="0.25">
      <c r="A43" s="98" t="str">
        <f t="shared" si="5"/>
        <v/>
      </c>
      <c r="B43" s="1"/>
      <c r="C43" s="139" t="str">
        <f t="shared" si="0"/>
        <v/>
      </c>
      <c r="D43" s="138" t="str">
        <f t="shared" si="1"/>
        <v/>
      </c>
      <c r="E43" s="16"/>
      <c r="F43" s="99"/>
      <c r="G43" s="107" t="str">
        <f t="shared" si="2"/>
        <v/>
      </c>
      <c r="H43" s="4"/>
      <c r="I43" s="32"/>
      <c r="J43" s="4"/>
      <c r="K43" s="32"/>
      <c r="L43" s="5"/>
      <c r="M43" s="85"/>
      <c r="N43" s="85"/>
      <c r="O43" s="95" t="str">
        <f>IF(L43&lt;&gt;"",MAX(O$17:O42)+1,"")</f>
        <v/>
      </c>
      <c r="P43" s="96" t="str">
        <f t="shared" si="3"/>
        <v/>
      </c>
      <c r="Q43" s="97" t="str">
        <f t="shared" si="4"/>
        <v/>
      </c>
    </row>
    <row r="44" spans="1:17" x14ac:dyDescent="0.25">
      <c r="A44" s="98" t="str">
        <f t="shared" si="5"/>
        <v/>
      </c>
      <c r="B44" s="1"/>
      <c r="C44" s="139" t="str">
        <f t="shared" si="0"/>
        <v/>
      </c>
      <c r="D44" s="138" t="str">
        <f t="shared" si="1"/>
        <v/>
      </c>
      <c r="E44" s="16"/>
      <c r="F44" s="99"/>
      <c r="G44" s="107" t="str">
        <f t="shared" si="2"/>
        <v/>
      </c>
      <c r="H44" s="4"/>
      <c r="I44" s="32"/>
      <c r="J44" s="4"/>
      <c r="K44" s="32"/>
      <c r="L44" s="5"/>
      <c r="M44" s="85"/>
      <c r="N44" s="85"/>
      <c r="O44" s="95" t="str">
        <f>IF(L44&lt;&gt;"",MAX(O$17:O43)+1,"")</f>
        <v/>
      </c>
      <c r="P44" s="96" t="str">
        <f t="shared" si="3"/>
        <v/>
      </c>
      <c r="Q44" s="97" t="str">
        <f t="shared" si="4"/>
        <v/>
      </c>
    </row>
    <row r="45" spans="1:17" x14ac:dyDescent="0.25">
      <c r="A45" s="98" t="str">
        <f t="shared" si="5"/>
        <v/>
      </c>
      <c r="B45" s="1"/>
      <c r="C45" s="139" t="str">
        <f t="shared" si="0"/>
        <v/>
      </c>
      <c r="D45" s="138" t="str">
        <f t="shared" si="1"/>
        <v/>
      </c>
      <c r="E45" s="16"/>
      <c r="F45" s="99"/>
      <c r="G45" s="107" t="str">
        <f t="shared" si="2"/>
        <v/>
      </c>
      <c r="H45" s="4"/>
      <c r="I45" s="32"/>
      <c r="J45" s="4"/>
      <c r="K45" s="32"/>
      <c r="L45" s="5"/>
      <c r="M45" s="85"/>
      <c r="N45" s="85"/>
      <c r="O45" s="95" t="str">
        <f>IF(L45&lt;&gt;"",MAX(O$17:O44)+1,"")</f>
        <v/>
      </c>
      <c r="P45" s="96" t="str">
        <f t="shared" si="3"/>
        <v/>
      </c>
      <c r="Q45" s="97" t="str">
        <f t="shared" si="4"/>
        <v/>
      </c>
    </row>
    <row r="46" spans="1:17" x14ac:dyDescent="0.25">
      <c r="A46" s="98" t="str">
        <f t="shared" si="5"/>
        <v/>
      </c>
      <c r="B46" s="1"/>
      <c r="C46" s="139" t="str">
        <f t="shared" si="0"/>
        <v/>
      </c>
      <c r="D46" s="138" t="str">
        <f t="shared" si="1"/>
        <v/>
      </c>
      <c r="E46" s="16"/>
      <c r="F46" s="99"/>
      <c r="G46" s="107" t="str">
        <f t="shared" si="2"/>
        <v/>
      </c>
      <c r="H46" s="4"/>
      <c r="I46" s="32"/>
      <c r="J46" s="4"/>
      <c r="K46" s="32"/>
      <c r="L46" s="5"/>
      <c r="M46" s="85"/>
      <c r="N46" s="85"/>
      <c r="O46" s="95" t="str">
        <f>IF(L46&lt;&gt;"",MAX(O$17:O45)+1,"")</f>
        <v/>
      </c>
      <c r="P46" s="96" t="str">
        <f t="shared" si="3"/>
        <v/>
      </c>
      <c r="Q46" s="97" t="str">
        <f t="shared" si="4"/>
        <v/>
      </c>
    </row>
    <row r="47" spans="1:17" x14ac:dyDescent="0.25">
      <c r="A47" s="98" t="str">
        <f t="shared" si="5"/>
        <v/>
      </c>
      <c r="B47" s="1"/>
      <c r="C47" s="139" t="str">
        <f t="shared" si="0"/>
        <v/>
      </c>
      <c r="D47" s="138" t="str">
        <f t="shared" si="1"/>
        <v/>
      </c>
      <c r="E47" s="16"/>
      <c r="F47" s="99"/>
      <c r="G47" s="107" t="str">
        <f t="shared" si="2"/>
        <v/>
      </c>
      <c r="H47" s="4"/>
      <c r="I47" s="32"/>
      <c r="J47" s="4"/>
      <c r="K47" s="32"/>
      <c r="L47" s="5"/>
      <c r="M47" s="85"/>
      <c r="N47" s="85"/>
      <c r="O47" s="95" t="str">
        <f>IF(L47&lt;&gt;"",MAX(O$17:O46)+1,"")</f>
        <v/>
      </c>
      <c r="P47" s="96" t="str">
        <f t="shared" si="3"/>
        <v/>
      </c>
      <c r="Q47" s="97" t="str">
        <f t="shared" si="4"/>
        <v/>
      </c>
    </row>
    <row r="48" spans="1:17" x14ac:dyDescent="0.25">
      <c r="A48" s="98" t="str">
        <f t="shared" si="5"/>
        <v/>
      </c>
      <c r="B48" s="1"/>
      <c r="C48" s="139" t="str">
        <f t="shared" si="0"/>
        <v/>
      </c>
      <c r="D48" s="138" t="str">
        <f t="shared" si="1"/>
        <v/>
      </c>
      <c r="E48" s="16"/>
      <c r="F48" s="99"/>
      <c r="G48" s="107" t="str">
        <f t="shared" si="2"/>
        <v/>
      </c>
      <c r="H48" s="4"/>
      <c r="I48" s="32"/>
      <c r="J48" s="4"/>
      <c r="K48" s="32"/>
      <c r="L48" s="5"/>
      <c r="M48" s="85"/>
      <c r="N48" s="85"/>
      <c r="O48" s="95" t="str">
        <f>IF(L48&lt;&gt;"",MAX(O$17:O47)+1,"")</f>
        <v/>
      </c>
      <c r="P48" s="96" t="str">
        <f t="shared" si="3"/>
        <v/>
      </c>
      <c r="Q48" s="97" t="str">
        <f t="shared" si="4"/>
        <v/>
      </c>
    </row>
    <row r="49" spans="1:17" x14ac:dyDescent="0.25">
      <c r="A49" s="98" t="str">
        <f t="shared" si="5"/>
        <v/>
      </c>
      <c r="B49" s="1"/>
      <c r="C49" s="139" t="str">
        <f t="shared" si="0"/>
        <v/>
      </c>
      <c r="D49" s="138" t="str">
        <f t="shared" si="1"/>
        <v/>
      </c>
      <c r="E49" s="16"/>
      <c r="F49" s="99"/>
      <c r="G49" s="107" t="str">
        <f t="shared" si="2"/>
        <v/>
      </c>
      <c r="H49" s="4"/>
      <c r="I49" s="32"/>
      <c r="J49" s="4"/>
      <c r="K49" s="32"/>
      <c r="L49" s="5"/>
      <c r="M49" s="85"/>
      <c r="N49" s="85"/>
      <c r="O49" s="95" t="str">
        <f>IF(L49&lt;&gt;"",MAX(O$17:O48)+1,"")</f>
        <v/>
      </c>
      <c r="P49" s="96" t="str">
        <f t="shared" si="3"/>
        <v/>
      </c>
      <c r="Q49" s="97" t="str">
        <f t="shared" si="4"/>
        <v/>
      </c>
    </row>
    <row r="50" spans="1:17" x14ac:dyDescent="0.25">
      <c r="A50" s="98" t="str">
        <f t="shared" si="5"/>
        <v/>
      </c>
      <c r="B50" s="1"/>
      <c r="C50" s="139" t="str">
        <f t="shared" si="0"/>
        <v/>
      </c>
      <c r="D50" s="138" t="str">
        <f t="shared" si="1"/>
        <v/>
      </c>
      <c r="E50" s="16"/>
      <c r="F50" s="99"/>
      <c r="G50" s="107" t="str">
        <f t="shared" si="2"/>
        <v/>
      </c>
      <c r="H50" s="4"/>
      <c r="I50" s="32"/>
      <c r="J50" s="4"/>
      <c r="K50" s="32"/>
      <c r="L50" s="5"/>
      <c r="M50" s="85"/>
      <c r="N50" s="85"/>
      <c r="O50" s="95" t="str">
        <f>IF(L50&lt;&gt;"",MAX(O$17:O49)+1,"")</f>
        <v/>
      </c>
      <c r="P50" s="96" t="str">
        <f t="shared" si="3"/>
        <v/>
      </c>
      <c r="Q50" s="97" t="str">
        <f t="shared" si="4"/>
        <v/>
      </c>
    </row>
    <row r="51" spans="1:17" x14ac:dyDescent="0.25">
      <c r="A51" s="98" t="str">
        <f t="shared" si="5"/>
        <v/>
      </c>
      <c r="B51" s="1"/>
      <c r="C51" s="139" t="str">
        <f t="shared" si="0"/>
        <v/>
      </c>
      <c r="D51" s="138" t="str">
        <f t="shared" si="1"/>
        <v/>
      </c>
      <c r="E51" s="16"/>
      <c r="F51" s="99"/>
      <c r="G51" s="107" t="str">
        <f t="shared" si="2"/>
        <v/>
      </c>
      <c r="H51" s="4"/>
      <c r="I51" s="32"/>
      <c r="J51" s="4"/>
      <c r="K51" s="32"/>
      <c r="L51" s="5"/>
      <c r="M51" s="85"/>
      <c r="N51" s="85"/>
      <c r="O51" s="95" t="str">
        <f>IF(L51&lt;&gt;"",MAX(O$17:O50)+1,"")</f>
        <v/>
      </c>
      <c r="P51" s="96" t="str">
        <f t="shared" si="3"/>
        <v/>
      </c>
      <c r="Q51" s="97" t="str">
        <f t="shared" si="4"/>
        <v/>
      </c>
    </row>
    <row r="52" spans="1:17" x14ac:dyDescent="0.25">
      <c r="A52" s="98" t="str">
        <f t="shared" si="5"/>
        <v/>
      </c>
      <c r="B52" s="1"/>
      <c r="C52" s="139" t="str">
        <f t="shared" si="0"/>
        <v/>
      </c>
      <c r="D52" s="138" t="str">
        <f t="shared" si="1"/>
        <v/>
      </c>
      <c r="E52" s="16"/>
      <c r="F52" s="99"/>
      <c r="G52" s="107" t="str">
        <f t="shared" si="2"/>
        <v/>
      </c>
      <c r="H52" s="4"/>
      <c r="I52" s="32"/>
      <c r="J52" s="4"/>
      <c r="K52" s="32"/>
      <c r="L52" s="5"/>
      <c r="M52" s="85"/>
      <c r="N52" s="85"/>
      <c r="O52" s="95" t="str">
        <f>IF(L52&lt;&gt;"",MAX(O$17:O51)+1,"")</f>
        <v/>
      </c>
      <c r="P52" s="96" t="str">
        <f t="shared" si="3"/>
        <v/>
      </c>
      <c r="Q52" s="97" t="str">
        <f t="shared" si="4"/>
        <v/>
      </c>
    </row>
    <row r="53" spans="1:17" x14ac:dyDescent="0.25">
      <c r="A53" s="98" t="str">
        <f t="shared" si="5"/>
        <v/>
      </c>
      <c r="B53" s="1"/>
      <c r="C53" s="139" t="str">
        <f t="shared" si="0"/>
        <v/>
      </c>
      <c r="D53" s="138" t="str">
        <f t="shared" si="1"/>
        <v/>
      </c>
      <c r="E53" s="16"/>
      <c r="F53" s="99"/>
      <c r="G53" s="107" t="str">
        <f t="shared" si="2"/>
        <v/>
      </c>
      <c r="H53" s="4"/>
      <c r="I53" s="32"/>
      <c r="J53" s="4"/>
      <c r="K53" s="32"/>
      <c r="L53" s="5"/>
      <c r="M53" s="85"/>
      <c r="N53" s="85"/>
      <c r="O53" s="95" t="str">
        <f>IF(L53&lt;&gt;"",MAX(O$17:O52)+1,"")</f>
        <v/>
      </c>
      <c r="P53" s="96" t="str">
        <f t="shared" si="3"/>
        <v/>
      </c>
      <c r="Q53" s="97" t="str">
        <f t="shared" si="4"/>
        <v/>
      </c>
    </row>
    <row r="54" spans="1:17" x14ac:dyDescent="0.25">
      <c r="A54" s="98" t="str">
        <f t="shared" si="5"/>
        <v/>
      </c>
      <c r="B54" s="1"/>
      <c r="C54" s="139" t="str">
        <f t="shared" si="0"/>
        <v/>
      </c>
      <c r="D54" s="138" t="str">
        <f t="shared" si="1"/>
        <v/>
      </c>
      <c r="E54" s="16"/>
      <c r="F54" s="99"/>
      <c r="G54" s="107" t="str">
        <f t="shared" si="2"/>
        <v/>
      </c>
      <c r="H54" s="4"/>
      <c r="I54" s="32"/>
      <c r="J54" s="4"/>
      <c r="K54" s="32"/>
      <c r="L54" s="5"/>
      <c r="M54" s="85"/>
      <c r="N54" s="85"/>
      <c r="O54" s="95" t="str">
        <f>IF(L54&lt;&gt;"",MAX(O$17:O53)+1,"")</f>
        <v/>
      </c>
      <c r="P54" s="96" t="str">
        <f t="shared" si="3"/>
        <v/>
      </c>
      <c r="Q54" s="97" t="str">
        <f t="shared" si="4"/>
        <v/>
      </c>
    </row>
    <row r="55" spans="1:17" x14ac:dyDescent="0.25">
      <c r="A55" s="98" t="str">
        <f t="shared" si="5"/>
        <v/>
      </c>
      <c r="B55" s="1"/>
      <c r="C55" s="139" t="str">
        <f t="shared" si="0"/>
        <v/>
      </c>
      <c r="D55" s="138" t="str">
        <f t="shared" si="1"/>
        <v/>
      </c>
      <c r="E55" s="16"/>
      <c r="F55" s="99"/>
      <c r="G55" s="107" t="str">
        <f t="shared" si="2"/>
        <v/>
      </c>
      <c r="H55" s="4"/>
      <c r="I55" s="32"/>
      <c r="J55" s="4"/>
      <c r="K55" s="32"/>
      <c r="L55" s="5"/>
      <c r="M55" s="85"/>
      <c r="N55" s="85"/>
      <c r="O55" s="95" t="str">
        <f>IF(L55&lt;&gt;"",MAX(O$17:O54)+1,"")</f>
        <v/>
      </c>
      <c r="P55" s="96" t="str">
        <f t="shared" si="3"/>
        <v/>
      </c>
      <c r="Q55" s="97" t="str">
        <f t="shared" si="4"/>
        <v/>
      </c>
    </row>
    <row r="56" spans="1:17" x14ac:dyDescent="0.25">
      <c r="A56" s="98" t="str">
        <f t="shared" si="5"/>
        <v/>
      </c>
      <c r="B56" s="1"/>
      <c r="C56" s="139" t="str">
        <f t="shared" si="0"/>
        <v/>
      </c>
      <c r="D56" s="138" t="str">
        <f t="shared" si="1"/>
        <v/>
      </c>
      <c r="E56" s="16"/>
      <c r="F56" s="99"/>
      <c r="G56" s="107" t="str">
        <f t="shared" si="2"/>
        <v/>
      </c>
      <c r="H56" s="4"/>
      <c r="I56" s="32"/>
      <c r="J56" s="4"/>
      <c r="K56" s="32"/>
      <c r="L56" s="5"/>
      <c r="M56" s="85"/>
      <c r="N56" s="85"/>
      <c r="O56" s="95" t="str">
        <f>IF(L56&lt;&gt;"",MAX(O$17:O55)+1,"")</f>
        <v/>
      </c>
      <c r="P56" s="96" t="str">
        <f t="shared" si="3"/>
        <v/>
      </c>
      <c r="Q56" s="97" t="str">
        <f t="shared" si="4"/>
        <v/>
      </c>
    </row>
    <row r="57" spans="1:17" x14ac:dyDescent="0.25">
      <c r="A57" s="98" t="str">
        <f t="shared" si="5"/>
        <v/>
      </c>
      <c r="B57" s="1"/>
      <c r="C57" s="139" t="str">
        <f t="shared" si="0"/>
        <v/>
      </c>
      <c r="D57" s="138" t="str">
        <f t="shared" si="1"/>
        <v/>
      </c>
      <c r="E57" s="16"/>
      <c r="F57" s="99"/>
      <c r="G57" s="107" t="str">
        <f t="shared" si="2"/>
        <v/>
      </c>
      <c r="H57" s="4"/>
      <c r="I57" s="32"/>
      <c r="J57" s="4"/>
      <c r="K57" s="32"/>
      <c r="L57" s="5"/>
      <c r="M57" s="85"/>
      <c r="N57" s="85"/>
      <c r="O57" s="95" t="str">
        <f>IF(L57&lt;&gt;"",MAX(O$17:O56)+1,"")</f>
        <v/>
      </c>
      <c r="P57" s="96" t="str">
        <f t="shared" si="3"/>
        <v/>
      </c>
      <c r="Q57" s="97" t="str">
        <f t="shared" si="4"/>
        <v/>
      </c>
    </row>
    <row r="58" spans="1:17" x14ac:dyDescent="0.25">
      <c r="A58" s="98" t="str">
        <f t="shared" si="5"/>
        <v/>
      </c>
      <c r="B58" s="1"/>
      <c r="C58" s="139" t="str">
        <f t="shared" si="0"/>
        <v/>
      </c>
      <c r="D58" s="138" t="str">
        <f t="shared" si="1"/>
        <v/>
      </c>
      <c r="E58" s="16"/>
      <c r="F58" s="99"/>
      <c r="G58" s="107" t="str">
        <f t="shared" si="2"/>
        <v/>
      </c>
      <c r="H58" s="4"/>
      <c r="I58" s="32"/>
      <c r="J58" s="4"/>
      <c r="K58" s="32"/>
      <c r="L58" s="5"/>
      <c r="M58" s="85"/>
      <c r="N58" s="85"/>
      <c r="O58" s="95" t="str">
        <f>IF(L58&lt;&gt;"",MAX(O$17:O57)+1,"")</f>
        <v/>
      </c>
      <c r="P58" s="96" t="str">
        <f t="shared" si="3"/>
        <v/>
      </c>
      <c r="Q58" s="97" t="str">
        <f t="shared" si="4"/>
        <v/>
      </c>
    </row>
    <row r="59" spans="1:17" x14ac:dyDescent="0.25">
      <c r="A59" s="98" t="str">
        <f t="shared" si="5"/>
        <v/>
      </c>
      <c r="B59" s="1"/>
      <c r="C59" s="139" t="str">
        <f t="shared" si="0"/>
        <v/>
      </c>
      <c r="D59" s="138" t="str">
        <f t="shared" si="1"/>
        <v/>
      </c>
      <c r="E59" s="16"/>
      <c r="F59" s="99"/>
      <c r="G59" s="107" t="str">
        <f t="shared" si="2"/>
        <v/>
      </c>
      <c r="H59" s="4"/>
      <c r="I59" s="32"/>
      <c r="J59" s="4"/>
      <c r="K59" s="32"/>
      <c r="L59" s="5"/>
      <c r="M59" s="85"/>
      <c r="N59" s="85"/>
      <c r="O59" s="95" t="str">
        <f>IF(L59&lt;&gt;"",MAX(O$17:O58)+1,"")</f>
        <v/>
      </c>
      <c r="P59" s="96" t="str">
        <f t="shared" si="3"/>
        <v/>
      </c>
      <c r="Q59" s="97" t="str">
        <f t="shared" si="4"/>
        <v/>
      </c>
    </row>
    <row r="60" spans="1:17" x14ac:dyDescent="0.25">
      <c r="A60" s="98" t="str">
        <f t="shared" si="5"/>
        <v/>
      </c>
      <c r="B60" s="1"/>
      <c r="C60" s="139" t="str">
        <f t="shared" si="0"/>
        <v/>
      </c>
      <c r="D60" s="138" t="str">
        <f t="shared" si="1"/>
        <v/>
      </c>
      <c r="E60" s="16"/>
      <c r="F60" s="99"/>
      <c r="G60" s="107" t="str">
        <f t="shared" si="2"/>
        <v/>
      </c>
      <c r="H60" s="4"/>
      <c r="I60" s="32"/>
      <c r="J60" s="4"/>
      <c r="K60" s="32"/>
      <c r="L60" s="5"/>
      <c r="M60" s="85"/>
      <c r="N60" s="85"/>
      <c r="O60" s="95" t="str">
        <f>IF(L60&lt;&gt;"",MAX(O$17:O59)+1,"")</f>
        <v/>
      </c>
      <c r="P60" s="96" t="str">
        <f t="shared" si="3"/>
        <v/>
      </c>
      <c r="Q60" s="97" t="str">
        <f t="shared" si="4"/>
        <v/>
      </c>
    </row>
    <row r="61" spans="1:17" x14ac:dyDescent="0.25">
      <c r="A61" s="98" t="str">
        <f t="shared" si="5"/>
        <v/>
      </c>
      <c r="B61" s="1"/>
      <c r="C61" s="139" t="str">
        <f t="shared" si="0"/>
        <v/>
      </c>
      <c r="D61" s="138" t="str">
        <f t="shared" si="1"/>
        <v/>
      </c>
      <c r="E61" s="16"/>
      <c r="F61" s="99"/>
      <c r="G61" s="107" t="str">
        <f t="shared" si="2"/>
        <v/>
      </c>
      <c r="H61" s="4"/>
      <c r="I61" s="32"/>
      <c r="J61" s="4"/>
      <c r="K61" s="32"/>
      <c r="L61" s="5"/>
      <c r="M61" s="85"/>
      <c r="N61" s="85"/>
      <c r="O61" s="95" t="str">
        <f>IF(L61&lt;&gt;"",MAX(O$17:O60)+1,"")</f>
        <v/>
      </c>
      <c r="P61" s="96" t="str">
        <f t="shared" si="3"/>
        <v/>
      </c>
      <c r="Q61" s="97" t="str">
        <f t="shared" si="4"/>
        <v/>
      </c>
    </row>
    <row r="62" spans="1:17" x14ac:dyDescent="0.25">
      <c r="A62" s="98" t="str">
        <f t="shared" si="5"/>
        <v/>
      </c>
      <c r="B62" s="1"/>
      <c r="C62" s="139" t="str">
        <f t="shared" si="0"/>
        <v/>
      </c>
      <c r="D62" s="138" t="str">
        <f t="shared" si="1"/>
        <v/>
      </c>
      <c r="E62" s="16"/>
      <c r="F62" s="99"/>
      <c r="G62" s="107" t="str">
        <f t="shared" si="2"/>
        <v/>
      </c>
      <c r="H62" s="4"/>
      <c r="I62" s="32"/>
      <c r="J62" s="4"/>
      <c r="K62" s="32"/>
      <c r="L62" s="5"/>
      <c r="M62" s="85"/>
      <c r="N62" s="85"/>
      <c r="O62" s="95" t="str">
        <f>IF(L62&lt;&gt;"",MAX(O$17:O61)+1,"")</f>
        <v/>
      </c>
      <c r="P62" s="96" t="str">
        <f t="shared" si="3"/>
        <v/>
      </c>
      <c r="Q62" s="97" t="str">
        <f t="shared" si="4"/>
        <v/>
      </c>
    </row>
    <row r="63" spans="1:17" x14ac:dyDescent="0.25">
      <c r="A63" s="98" t="str">
        <f t="shared" si="5"/>
        <v/>
      </c>
      <c r="B63" s="1"/>
      <c r="C63" s="139" t="str">
        <f t="shared" si="0"/>
        <v/>
      </c>
      <c r="D63" s="138" t="str">
        <f t="shared" si="1"/>
        <v/>
      </c>
      <c r="E63" s="16"/>
      <c r="F63" s="99"/>
      <c r="G63" s="107" t="str">
        <f t="shared" si="2"/>
        <v/>
      </c>
      <c r="H63" s="4"/>
      <c r="I63" s="32"/>
      <c r="J63" s="4"/>
      <c r="K63" s="32"/>
      <c r="L63" s="5"/>
      <c r="M63" s="85"/>
      <c r="N63" s="85"/>
      <c r="O63" s="95" t="str">
        <f>IF(L63&lt;&gt;"",MAX(O$17:O62)+1,"")</f>
        <v/>
      </c>
      <c r="P63" s="96" t="str">
        <f t="shared" si="3"/>
        <v/>
      </c>
      <c r="Q63" s="97" t="str">
        <f t="shared" si="4"/>
        <v/>
      </c>
    </row>
    <row r="64" spans="1:17" x14ac:dyDescent="0.25">
      <c r="A64" s="98" t="str">
        <f t="shared" si="5"/>
        <v/>
      </c>
      <c r="B64" s="1"/>
      <c r="C64" s="139" t="str">
        <f t="shared" si="0"/>
        <v/>
      </c>
      <c r="D64" s="138" t="str">
        <f t="shared" si="1"/>
        <v/>
      </c>
      <c r="E64" s="16"/>
      <c r="F64" s="99"/>
      <c r="G64" s="107" t="str">
        <f t="shared" si="2"/>
        <v/>
      </c>
      <c r="H64" s="4"/>
      <c r="I64" s="32"/>
      <c r="J64" s="4"/>
      <c r="K64" s="32"/>
      <c r="L64" s="5"/>
      <c r="M64" s="85"/>
      <c r="N64" s="85"/>
      <c r="O64" s="95" t="str">
        <f>IF(L64&lt;&gt;"",MAX(O$17:O63)+1,"")</f>
        <v/>
      </c>
      <c r="P64" s="96" t="str">
        <f t="shared" si="3"/>
        <v/>
      </c>
      <c r="Q64" s="97" t="str">
        <f t="shared" si="4"/>
        <v/>
      </c>
    </row>
    <row r="65" spans="1:17" x14ac:dyDescent="0.25">
      <c r="A65" s="98" t="str">
        <f t="shared" si="5"/>
        <v/>
      </c>
      <c r="B65" s="1"/>
      <c r="C65" s="139" t="str">
        <f t="shared" si="0"/>
        <v/>
      </c>
      <c r="D65" s="138" t="str">
        <f t="shared" si="1"/>
        <v/>
      </c>
      <c r="E65" s="16"/>
      <c r="F65" s="99"/>
      <c r="G65" s="107" t="str">
        <f t="shared" si="2"/>
        <v/>
      </c>
      <c r="H65" s="4"/>
      <c r="I65" s="32"/>
      <c r="J65" s="4"/>
      <c r="K65" s="32"/>
      <c r="L65" s="5"/>
      <c r="M65" s="85"/>
      <c r="N65" s="85"/>
      <c r="O65" s="95" t="str">
        <f>IF(L65&lt;&gt;"",MAX(O$17:O64)+1,"")</f>
        <v/>
      </c>
      <c r="P65" s="96" t="str">
        <f t="shared" si="3"/>
        <v/>
      </c>
      <c r="Q65" s="97" t="str">
        <f t="shared" si="4"/>
        <v/>
      </c>
    </row>
    <row r="66" spans="1:17" x14ac:dyDescent="0.25">
      <c r="A66" s="98" t="str">
        <f t="shared" si="5"/>
        <v/>
      </c>
      <c r="B66" s="1"/>
      <c r="C66" s="139" t="str">
        <f t="shared" si="0"/>
        <v/>
      </c>
      <c r="D66" s="138" t="str">
        <f t="shared" si="1"/>
        <v/>
      </c>
      <c r="E66" s="16"/>
      <c r="F66" s="99"/>
      <c r="G66" s="107" t="str">
        <f t="shared" si="2"/>
        <v/>
      </c>
      <c r="H66" s="4"/>
      <c r="I66" s="32"/>
      <c r="J66" s="4"/>
      <c r="K66" s="32"/>
      <c r="L66" s="5"/>
      <c r="M66" s="85"/>
      <c r="N66" s="85"/>
      <c r="O66" s="95" t="str">
        <f>IF(L66&lt;&gt;"",MAX(O$17:O65)+1,"")</f>
        <v/>
      </c>
      <c r="P66" s="96" t="str">
        <f t="shared" si="3"/>
        <v/>
      </c>
      <c r="Q66" s="97" t="str">
        <f t="shared" si="4"/>
        <v/>
      </c>
    </row>
    <row r="67" spans="1:17" x14ac:dyDescent="0.25">
      <c r="A67" s="98" t="str">
        <f t="shared" si="5"/>
        <v/>
      </c>
      <c r="B67" s="1"/>
      <c r="C67" s="139" t="str">
        <f t="shared" si="0"/>
        <v/>
      </c>
      <c r="D67" s="138" t="str">
        <f t="shared" si="1"/>
        <v/>
      </c>
      <c r="E67" s="16"/>
      <c r="F67" s="99"/>
      <c r="G67" s="107" t="str">
        <f t="shared" si="2"/>
        <v/>
      </c>
      <c r="H67" s="4"/>
      <c r="I67" s="32"/>
      <c r="J67" s="4"/>
      <c r="K67" s="32"/>
      <c r="L67" s="5"/>
      <c r="M67" s="85"/>
      <c r="N67" s="85"/>
      <c r="O67" s="95" t="str">
        <f>IF(L67&lt;&gt;"",MAX(O$17:O66)+1,"")</f>
        <v/>
      </c>
      <c r="P67" s="96" t="str">
        <f t="shared" si="3"/>
        <v/>
      </c>
      <c r="Q67" s="97" t="str">
        <f t="shared" si="4"/>
        <v/>
      </c>
    </row>
    <row r="68" spans="1:17" x14ac:dyDescent="0.25">
      <c r="A68" s="98" t="str">
        <f t="shared" si="5"/>
        <v/>
      </c>
      <c r="B68" s="1"/>
      <c r="C68" s="139" t="str">
        <f t="shared" si="0"/>
        <v/>
      </c>
      <c r="D68" s="138" t="str">
        <f t="shared" si="1"/>
        <v/>
      </c>
      <c r="E68" s="16"/>
      <c r="F68" s="99"/>
      <c r="G68" s="107" t="str">
        <f t="shared" si="2"/>
        <v/>
      </c>
      <c r="H68" s="4"/>
      <c r="I68" s="32"/>
      <c r="J68" s="4"/>
      <c r="K68" s="32"/>
      <c r="L68" s="5"/>
      <c r="M68" s="85"/>
      <c r="N68" s="85"/>
      <c r="O68" s="95" t="str">
        <f>IF(L68&lt;&gt;"",MAX(O$17:O67)+1,"")</f>
        <v/>
      </c>
      <c r="P68" s="96" t="str">
        <f t="shared" si="3"/>
        <v/>
      </c>
      <c r="Q68" s="97" t="str">
        <f t="shared" si="4"/>
        <v/>
      </c>
    </row>
    <row r="69" spans="1:17" x14ac:dyDescent="0.25">
      <c r="A69" s="98" t="str">
        <f t="shared" si="5"/>
        <v/>
      </c>
      <c r="B69" s="1"/>
      <c r="C69" s="139" t="str">
        <f t="shared" si="0"/>
        <v/>
      </c>
      <c r="D69" s="138" t="str">
        <f t="shared" si="1"/>
        <v/>
      </c>
      <c r="E69" s="16"/>
      <c r="F69" s="99"/>
      <c r="G69" s="107" t="str">
        <f t="shared" si="2"/>
        <v/>
      </c>
      <c r="H69" s="4"/>
      <c r="I69" s="32"/>
      <c r="J69" s="4"/>
      <c r="K69" s="32"/>
      <c r="L69" s="5"/>
      <c r="M69" s="85"/>
      <c r="N69" s="85"/>
      <c r="O69" s="95" t="str">
        <f>IF(L69&lt;&gt;"",MAX(O$17:O68)+1,"")</f>
        <v/>
      </c>
      <c r="P69" s="96" t="str">
        <f t="shared" si="3"/>
        <v/>
      </c>
      <c r="Q69" s="97" t="str">
        <f t="shared" si="4"/>
        <v/>
      </c>
    </row>
    <row r="70" spans="1:17" x14ac:dyDescent="0.25">
      <c r="A70" s="98" t="str">
        <f t="shared" si="5"/>
        <v/>
      </c>
      <c r="B70" s="1"/>
      <c r="C70" s="139" t="str">
        <f t="shared" si="0"/>
        <v/>
      </c>
      <c r="D70" s="138" t="str">
        <f t="shared" si="1"/>
        <v/>
      </c>
      <c r="E70" s="16"/>
      <c r="F70" s="99"/>
      <c r="G70" s="107" t="str">
        <f t="shared" si="2"/>
        <v/>
      </c>
      <c r="H70" s="4"/>
      <c r="I70" s="32"/>
      <c r="J70" s="4"/>
      <c r="K70" s="32"/>
      <c r="L70" s="5"/>
      <c r="M70" s="85"/>
      <c r="N70" s="85"/>
      <c r="O70" s="95" t="str">
        <f>IF(L70&lt;&gt;"",MAX(O$17:O69)+1,"")</f>
        <v/>
      </c>
      <c r="P70" s="96" t="str">
        <f t="shared" si="3"/>
        <v/>
      </c>
      <c r="Q70" s="97" t="str">
        <f t="shared" si="4"/>
        <v/>
      </c>
    </row>
    <row r="71" spans="1:17" x14ac:dyDescent="0.25">
      <c r="A71" s="98" t="str">
        <f t="shared" si="5"/>
        <v/>
      </c>
      <c r="B71" s="1"/>
      <c r="C71" s="139" t="str">
        <f t="shared" si="0"/>
        <v/>
      </c>
      <c r="D71" s="138" t="str">
        <f t="shared" si="1"/>
        <v/>
      </c>
      <c r="E71" s="16"/>
      <c r="F71" s="99"/>
      <c r="G71" s="107" t="str">
        <f t="shared" si="2"/>
        <v/>
      </c>
      <c r="H71" s="4"/>
      <c r="I71" s="32"/>
      <c r="J71" s="4"/>
      <c r="K71" s="32"/>
      <c r="L71" s="5"/>
      <c r="M71" s="85"/>
      <c r="N71" s="85"/>
      <c r="O71" s="95" t="str">
        <f>IF(L71&lt;&gt;"",MAX(O$17:O70)+1,"")</f>
        <v/>
      </c>
      <c r="P71" s="96" t="str">
        <f t="shared" si="3"/>
        <v/>
      </c>
      <c r="Q71" s="97" t="str">
        <f t="shared" si="4"/>
        <v/>
      </c>
    </row>
    <row r="72" spans="1:17" x14ac:dyDescent="0.25">
      <c r="A72" s="98" t="str">
        <f t="shared" si="5"/>
        <v/>
      </c>
      <c r="B72" s="1"/>
      <c r="C72" s="139" t="str">
        <f t="shared" si="0"/>
        <v/>
      </c>
      <c r="D72" s="138" t="str">
        <f t="shared" si="1"/>
        <v/>
      </c>
      <c r="E72" s="16"/>
      <c r="F72" s="99"/>
      <c r="G72" s="107" t="str">
        <f t="shared" si="2"/>
        <v/>
      </c>
      <c r="H72" s="4"/>
      <c r="I72" s="32"/>
      <c r="J72" s="4"/>
      <c r="K72" s="32"/>
      <c r="L72" s="5"/>
      <c r="M72" s="85"/>
      <c r="N72" s="85"/>
      <c r="O72" s="95" t="str">
        <f>IF(L72&lt;&gt;"",MAX(O$17:O71)+1,"")</f>
        <v/>
      </c>
      <c r="P72" s="96" t="str">
        <f t="shared" si="3"/>
        <v/>
      </c>
      <c r="Q72" s="97" t="str">
        <f t="shared" si="4"/>
        <v/>
      </c>
    </row>
    <row r="73" spans="1:17" x14ac:dyDescent="0.25">
      <c r="A73" s="98" t="str">
        <f t="shared" si="5"/>
        <v/>
      </c>
      <c r="B73" s="1"/>
      <c r="C73" s="139" t="str">
        <f t="shared" si="0"/>
        <v/>
      </c>
      <c r="D73" s="138" t="str">
        <f t="shared" si="1"/>
        <v/>
      </c>
      <c r="E73" s="16"/>
      <c r="F73" s="99"/>
      <c r="G73" s="107" t="str">
        <f t="shared" si="2"/>
        <v/>
      </c>
      <c r="H73" s="4"/>
      <c r="I73" s="32"/>
      <c r="J73" s="4"/>
      <c r="K73" s="32"/>
      <c r="L73" s="5"/>
      <c r="M73" s="85"/>
      <c r="N73" s="85"/>
      <c r="O73" s="95" t="str">
        <f>IF(L73&lt;&gt;"",MAX(O$17:O72)+1,"")</f>
        <v/>
      </c>
      <c r="P73" s="96" t="str">
        <f t="shared" si="3"/>
        <v/>
      </c>
      <c r="Q73" s="97" t="str">
        <f t="shared" si="4"/>
        <v/>
      </c>
    </row>
    <row r="74" spans="1:17" x14ac:dyDescent="0.25">
      <c r="A74" s="98" t="str">
        <f t="shared" si="5"/>
        <v/>
      </c>
      <c r="B74" s="1"/>
      <c r="C74" s="139" t="str">
        <f t="shared" si="0"/>
        <v/>
      </c>
      <c r="D74" s="138" t="str">
        <f t="shared" si="1"/>
        <v/>
      </c>
      <c r="E74" s="16"/>
      <c r="F74" s="99"/>
      <c r="G74" s="107" t="str">
        <f t="shared" si="2"/>
        <v/>
      </c>
      <c r="H74" s="4"/>
      <c r="I74" s="32"/>
      <c r="J74" s="4"/>
      <c r="K74" s="32"/>
      <c r="L74" s="5"/>
      <c r="M74" s="85"/>
      <c r="N74" s="85"/>
      <c r="O74" s="95" t="str">
        <f>IF(L74&lt;&gt;"",MAX(O$17:O73)+1,"")</f>
        <v/>
      </c>
      <c r="P74" s="96" t="str">
        <f t="shared" si="3"/>
        <v/>
      </c>
      <c r="Q74" s="97" t="str">
        <f t="shared" si="4"/>
        <v/>
      </c>
    </row>
    <row r="75" spans="1:17" x14ac:dyDescent="0.25">
      <c r="A75" s="98" t="str">
        <f t="shared" si="5"/>
        <v/>
      </c>
      <c r="B75" s="1"/>
      <c r="C75" s="139" t="str">
        <f t="shared" si="0"/>
        <v/>
      </c>
      <c r="D75" s="138" t="str">
        <f t="shared" si="1"/>
        <v/>
      </c>
      <c r="E75" s="16"/>
      <c r="F75" s="99"/>
      <c r="G75" s="107" t="str">
        <f t="shared" si="2"/>
        <v/>
      </c>
      <c r="H75" s="4"/>
      <c r="I75" s="32"/>
      <c r="J75" s="4"/>
      <c r="K75" s="32"/>
      <c r="L75" s="5"/>
      <c r="M75" s="85"/>
      <c r="N75" s="85"/>
      <c r="O75" s="95" t="str">
        <f>IF(L75&lt;&gt;"",MAX(O$17:O74)+1,"")</f>
        <v/>
      </c>
      <c r="P75" s="96" t="str">
        <f t="shared" si="3"/>
        <v/>
      </c>
      <c r="Q75" s="97" t="str">
        <f t="shared" si="4"/>
        <v/>
      </c>
    </row>
    <row r="76" spans="1:17" x14ac:dyDescent="0.25">
      <c r="A76" s="98" t="str">
        <f t="shared" si="5"/>
        <v/>
      </c>
      <c r="B76" s="1"/>
      <c r="C76" s="139" t="str">
        <f t="shared" si="0"/>
        <v/>
      </c>
      <c r="D76" s="138" t="str">
        <f t="shared" si="1"/>
        <v/>
      </c>
      <c r="E76" s="16"/>
      <c r="F76" s="99"/>
      <c r="G76" s="107" t="str">
        <f t="shared" si="2"/>
        <v/>
      </c>
      <c r="H76" s="4"/>
      <c r="I76" s="32"/>
      <c r="J76" s="4"/>
      <c r="K76" s="32"/>
      <c r="L76" s="5"/>
      <c r="M76" s="85"/>
      <c r="N76" s="85"/>
      <c r="O76" s="95" t="str">
        <f>IF(L76&lt;&gt;"",MAX(O$17:O75)+1,"")</f>
        <v/>
      </c>
      <c r="P76" s="96" t="str">
        <f t="shared" si="3"/>
        <v/>
      </c>
      <c r="Q76" s="97" t="str">
        <f t="shared" si="4"/>
        <v/>
      </c>
    </row>
    <row r="77" spans="1:17" x14ac:dyDescent="0.25">
      <c r="A77" s="98" t="str">
        <f t="shared" si="5"/>
        <v/>
      </c>
      <c r="B77" s="1"/>
      <c r="C77" s="139" t="str">
        <f t="shared" si="0"/>
        <v/>
      </c>
      <c r="D77" s="138" t="str">
        <f t="shared" si="1"/>
        <v/>
      </c>
      <c r="E77" s="16"/>
      <c r="F77" s="99"/>
      <c r="G77" s="107" t="str">
        <f t="shared" si="2"/>
        <v/>
      </c>
      <c r="H77" s="4"/>
      <c r="I77" s="32"/>
      <c r="J77" s="4"/>
      <c r="K77" s="32"/>
      <c r="L77" s="5"/>
      <c r="M77" s="85"/>
      <c r="N77" s="85"/>
      <c r="O77" s="95" t="str">
        <f>IF(L77&lt;&gt;"",MAX(O$17:O76)+1,"")</f>
        <v/>
      </c>
      <c r="P77" s="96" t="str">
        <f t="shared" si="3"/>
        <v/>
      </c>
      <c r="Q77" s="97" t="str">
        <f t="shared" si="4"/>
        <v/>
      </c>
    </row>
    <row r="78" spans="1:17" x14ac:dyDescent="0.25">
      <c r="A78" s="98" t="str">
        <f t="shared" si="5"/>
        <v/>
      </c>
      <c r="B78" s="1"/>
      <c r="C78" s="139" t="str">
        <f t="shared" si="0"/>
        <v/>
      </c>
      <c r="D78" s="138" t="str">
        <f t="shared" si="1"/>
        <v/>
      </c>
      <c r="E78" s="16"/>
      <c r="F78" s="99"/>
      <c r="G78" s="107" t="str">
        <f t="shared" si="2"/>
        <v/>
      </c>
      <c r="H78" s="4"/>
      <c r="I78" s="32"/>
      <c r="J78" s="4"/>
      <c r="K78" s="32"/>
      <c r="L78" s="5"/>
      <c r="M78" s="85"/>
      <c r="N78" s="85"/>
      <c r="O78" s="95" t="str">
        <f>IF(L78&lt;&gt;"",MAX(O$17:O77)+1,"")</f>
        <v/>
      </c>
      <c r="P78" s="96" t="str">
        <f t="shared" si="3"/>
        <v/>
      </c>
      <c r="Q78" s="97" t="str">
        <f t="shared" si="4"/>
        <v/>
      </c>
    </row>
    <row r="79" spans="1:17" x14ac:dyDescent="0.25">
      <c r="A79" s="98" t="str">
        <f t="shared" si="5"/>
        <v/>
      </c>
      <c r="B79" s="1"/>
      <c r="C79" s="139" t="str">
        <f t="shared" si="0"/>
        <v/>
      </c>
      <c r="D79" s="138" t="str">
        <f t="shared" si="1"/>
        <v/>
      </c>
      <c r="E79" s="16"/>
      <c r="F79" s="99"/>
      <c r="G79" s="107" t="str">
        <f t="shared" si="2"/>
        <v/>
      </c>
      <c r="H79" s="4"/>
      <c r="I79" s="32"/>
      <c r="J79" s="4"/>
      <c r="K79" s="32"/>
      <c r="L79" s="5"/>
      <c r="M79" s="85"/>
      <c r="N79" s="85"/>
      <c r="O79" s="95" t="str">
        <f>IF(L79&lt;&gt;"",MAX(O$17:O78)+1,"")</f>
        <v/>
      </c>
      <c r="P79" s="96" t="str">
        <f t="shared" si="3"/>
        <v/>
      </c>
      <c r="Q79" s="97" t="str">
        <f t="shared" si="4"/>
        <v/>
      </c>
    </row>
    <row r="80" spans="1:17" x14ac:dyDescent="0.25">
      <c r="A80" s="98" t="str">
        <f t="shared" si="5"/>
        <v/>
      </c>
      <c r="B80" s="1"/>
      <c r="C80" s="139" t="str">
        <f t="shared" si="0"/>
        <v/>
      </c>
      <c r="D80" s="138" t="str">
        <f t="shared" si="1"/>
        <v/>
      </c>
      <c r="E80" s="16"/>
      <c r="F80" s="99"/>
      <c r="G80" s="107" t="str">
        <f t="shared" si="2"/>
        <v/>
      </c>
      <c r="H80" s="4"/>
      <c r="I80" s="32"/>
      <c r="J80" s="4"/>
      <c r="K80" s="32"/>
      <c r="L80" s="5"/>
      <c r="M80" s="85"/>
      <c r="N80" s="85"/>
      <c r="O80" s="95" t="str">
        <f>IF(L80&lt;&gt;"",MAX(O$17:O79)+1,"")</f>
        <v/>
      </c>
      <c r="P80" s="96" t="str">
        <f t="shared" si="3"/>
        <v/>
      </c>
      <c r="Q80" s="97" t="str">
        <f t="shared" si="4"/>
        <v/>
      </c>
    </row>
    <row r="81" spans="1:17" x14ac:dyDescent="0.25">
      <c r="A81" s="98" t="str">
        <f t="shared" si="5"/>
        <v/>
      </c>
      <c r="B81" s="1"/>
      <c r="C81" s="139" t="str">
        <f t="shared" si="0"/>
        <v/>
      </c>
      <c r="D81" s="138" t="str">
        <f t="shared" si="1"/>
        <v/>
      </c>
      <c r="E81" s="16"/>
      <c r="F81" s="99"/>
      <c r="G81" s="107" t="str">
        <f t="shared" si="2"/>
        <v/>
      </c>
      <c r="H81" s="4"/>
      <c r="I81" s="32"/>
      <c r="J81" s="4"/>
      <c r="K81" s="32"/>
      <c r="L81" s="5"/>
      <c r="M81" s="85"/>
      <c r="N81" s="85"/>
      <c r="O81" s="95" t="str">
        <f>IF(L81&lt;&gt;"",MAX(O$17:O80)+1,"")</f>
        <v/>
      </c>
      <c r="P81" s="96" t="str">
        <f t="shared" si="3"/>
        <v/>
      </c>
      <c r="Q81" s="97" t="str">
        <f t="shared" si="4"/>
        <v/>
      </c>
    </row>
    <row r="82" spans="1:17" x14ac:dyDescent="0.25">
      <c r="A82" s="98" t="str">
        <f t="shared" si="5"/>
        <v/>
      </c>
      <c r="B82" s="1"/>
      <c r="C82" s="139" t="str">
        <f t="shared" ref="C82:C116" si="6">IF(LEFT(B82,5)="Zw. Z","Zweckbestimmung",IF(LEFT(B82,6)="Zw. fr","weiterzuleitende",""))</f>
        <v/>
      </c>
      <c r="D82" s="138" t="str">
        <f t="shared" ref="D82:D116" si="7">IF(B82="Freie Kollekte",4001,IF(B82="Freie Spende",5001,""))</f>
        <v/>
      </c>
      <c r="E82" s="16"/>
      <c r="F82" s="99"/>
      <c r="G82" s="107" t="str">
        <f t="shared" ref="G82:G116" si="8">IFERROR(IF(OR(B82="Zw. Zweckg. Kollekte",B82="Zw. Zweckg. Spende"),CONCATENATE(B82,F82),""),"")</f>
        <v/>
      </c>
      <c r="H82" s="4"/>
      <c r="I82" s="32"/>
      <c r="J82" s="4"/>
      <c r="K82" s="32"/>
      <c r="L82" s="5"/>
      <c r="M82" s="85"/>
      <c r="N82" s="85"/>
      <c r="O82" s="95" t="str">
        <f>IF(L82&lt;&gt;"",MAX(O$17:O81)+1,"")</f>
        <v/>
      </c>
      <c r="P82" s="96" t="str">
        <f t="shared" ref="P82:P116" si="9">IF(L82&lt;&gt;"",I82,"")</f>
        <v/>
      </c>
      <c r="Q82" s="97" t="str">
        <f t="shared" ref="Q82:Q116" si="10">IF(L82&lt;&gt;"",L82,"")</f>
        <v/>
      </c>
    </row>
    <row r="83" spans="1:17" x14ac:dyDescent="0.25">
      <c r="A83" s="98" t="str">
        <f t="shared" ref="A83:A116" si="11">IF(B83="","",A82+1)</f>
        <v/>
      </c>
      <c r="B83" s="1"/>
      <c r="C83" s="139" t="str">
        <f t="shared" si="6"/>
        <v/>
      </c>
      <c r="D83" s="138" t="str">
        <f t="shared" si="7"/>
        <v/>
      </c>
      <c r="E83" s="16"/>
      <c r="F83" s="99"/>
      <c r="G83" s="107" t="str">
        <f t="shared" si="8"/>
        <v/>
      </c>
      <c r="H83" s="4"/>
      <c r="I83" s="32"/>
      <c r="J83" s="4"/>
      <c r="K83" s="32"/>
      <c r="L83" s="5"/>
      <c r="M83" s="85"/>
      <c r="N83" s="85"/>
      <c r="O83" s="95" t="str">
        <f>IF(L83&lt;&gt;"",MAX(O$17:O82)+1,"")</f>
        <v/>
      </c>
      <c r="P83" s="96" t="str">
        <f t="shared" si="9"/>
        <v/>
      </c>
      <c r="Q83" s="97" t="str">
        <f t="shared" si="10"/>
        <v/>
      </c>
    </row>
    <row r="84" spans="1:17" x14ac:dyDescent="0.25">
      <c r="A84" s="98" t="str">
        <f t="shared" si="11"/>
        <v/>
      </c>
      <c r="B84" s="1"/>
      <c r="C84" s="139" t="str">
        <f t="shared" si="6"/>
        <v/>
      </c>
      <c r="D84" s="138" t="str">
        <f t="shared" si="7"/>
        <v/>
      </c>
      <c r="E84" s="16"/>
      <c r="F84" s="99"/>
      <c r="G84" s="107" t="str">
        <f t="shared" si="8"/>
        <v/>
      </c>
      <c r="H84" s="4"/>
      <c r="I84" s="32"/>
      <c r="J84" s="4"/>
      <c r="K84" s="32"/>
      <c r="L84" s="5"/>
      <c r="M84" s="85"/>
      <c r="N84" s="85"/>
      <c r="O84" s="95" t="str">
        <f>IF(L84&lt;&gt;"",MAX(O$17:O83)+1,"")</f>
        <v/>
      </c>
      <c r="P84" s="96" t="str">
        <f t="shared" si="9"/>
        <v/>
      </c>
      <c r="Q84" s="97" t="str">
        <f t="shared" si="10"/>
        <v/>
      </c>
    </row>
    <row r="85" spans="1:17" x14ac:dyDescent="0.25">
      <c r="A85" s="98" t="str">
        <f t="shared" si="11"/>
        <v/>
      </c>
      <c r="B85" s="1"/>
      <c r="C85" s="139" t="str">
        <f t="shared" si="6"/>
        <v/>
      </c>
      <c r="D85" s="138" t="str">
        <f t="shared" si="7"/>
        <v/>
      </c>
      <c r="E85" s="16"/>
      <c r="F85" s="99"/>
      <c r="G85" s="107" t="str">
        <f t="shared" si="8"/>
        <v/>
      </c>
      <c r="H85" s="4"/>
      <c r="I85" s="32"/>
      <c r="J85" s="4"/>
      <c r="K85" s="32"/>
      <c r="L85" s="5"/>
      <c r="M85" s="85"/>
      <c r="N85" s="85"/>
      <c r="O85" s="95" t="str">
        <f>IF(L85&lt;&gt;"",MAX(O$17:O84)+1,"")</f>
        <v/>
      </c>
      <c r="P85" s="96" t="str">
        <f t="shared" si="9"/>
        <v/>
      </c>
      <c r="Q85" s="97" t="str">
        <f t="shared" si="10"/>
        <v/>
      </c>
    </row>
    <row r="86" spans="1:17" x14ac:dyDescent="0.25">
      <c r="A86" s="98" t="str">
        <f t="shared" si="11"/>
        <v/>
      </c>
      <c r="B86" s="1"/>
      <c r="C86" s="139" t="str">
        <f t="shared" si="6"/>
        <v/>
      </c>
      <c r="D86" s="138" t="str">
        <f t="shared" si="7"/>
        <v/>
      </c>
      <c r="E86" s="16"/>
      <c r="F86" s="99"/>
      <c r="G86" s="107" t="str">
        <f t="shared" si="8"/>
        <v/>
      </c>
      <c r="H86" s="4"/>
      <c r="I86" s="32"/>
      <c r="J86" s="4"/>
      <c r="K86" s="32"/>
      <c r="L86" s="5"/>
      <c r="M86" s="85"/>
      <c r="N86" s="85"/>
      <c r="O86" s="95" t="str">
        <f>IF(L86&lt;&gt;"",MAX(O$17:O85)+1,"")</f>
        <v/>
      </c>
      <c r="P86" s="96" t="str">
        <f t="shared" si="9"/>
        <v/>
      </c>
      <c r="Q86" s="97" t="str">
        <f t="shared" si="10"/>
        <v/>
      </c>
    </row>
    <row r="87" spans="1:17" x14ac:dyDescent="0.25">
      <c r="A87" s="98" t="str">
        <f t="shared" si="11"/>
        <v/>
      </c>
      <c r="B87" s="1"/>
      <c r="C87" s="139" t="str">
        <f t="shared" si="6"/>
        <v/>
      </c>
      <c r="D87" s="138" t="str">
        <f t="shared" si="7"/>
        <v/>
      </c>
      <c r="E87" s="16"/>
      <c r="F87" s="99"/>
      <c r="G87" s="107" t="str">
        <f t="shared" si="8"/>
        <v/>
      </c>
      <c r="H87" s="4"/>
      <c r="I87" s="32"/>
      <c r="J87" s="4"/>
      <c r="K87" s="32"/>
      <c r="L87" s="5"/>
      <c r="M87" s="85"/>
      <c r="N87" s="85"/>
      <c r="O87" s="95" t="str">
        <f>IF(L87&lt;&gt;"",MAX(O$17:O86)+1,"")</f>
        <v/>
      </c>
      <c r="P87" s="96" t="str">
        <f t="shared" si="9"/>
        <v/>
      </c>
      <c r="Q87" s="97" t="str">
        <f t="shared" si="10"/>
        <v/>
      </c>
    </row>
    <row r="88" spans="1:17" x14ac:dyDescent="0.25">
      <c r="A88" s="98" t="str">
        <f t="shared" si="11"/>
        <v/>
      </c>
      <c r="B88" s="1"/>
      <c r="C88" s="139" t="str">
        <f t="shared" si="6"/>
        <v/>
      </c>
      <c r="D88" s="138" t="str">
        <f t="shared" si="7"/>
        <v/>
      </c>
      <c r="E88" s="16"/>
      <c r="F88" s="99"/>
      <c r="G88" s="107" t="str">
        <f t="shared" si="8"/>
        <v/>
      </c>
      <c r="H88" s="4"/>
      <c r="I88" s="32"/>
      <c r="J88" s="4"/>
      <c r="K88" s="32"/>
      <c r="L88" s="5"/>
      <c r="M88" s="85"/>
      <c r="N88" s="85"/>
      <c r="O88" s="95" t="str">
        <f>IF(L88&lt;&gt;"",MAX(O$17:O87)+1,"")</f>
        <v/>
      </c>
      <c r="P88" s="96" t="str">
        <f t="shared" si="9"/>
        <v/>
      </c>
      <c r="Q88" s="97" t="str">
        <f t="shared" si="10"/>
        <v/>
      </c>
    </row>
    <row r="89" spans="1:17" x14ac:dyDescent="0.25">
      <c r="A89" s="98" t="str">
        <f t="shared" si="11"/>
        <v/>
      </c>
      <c r="B89" s="1"/>
      <c r="C89" s="139" t="str">
        <f t="shared" si="6"/>
        <v/>
      </c>
      <c r="D89" s="138" t="str">
        <f t="shared" si="7"/>
        <v/>
      </c>
      <c r="E89" s="16"/>
      <c r="F89" s="99"/>
      <c r="G89" s="107" t="str">
        <f t="shared" si="8"/>
        <v/>
      </c>
      <c r="H89" s="4"/>
      <c r="I89" s="32"/>
      <c r="J89" s="4"/>
      <c r="K89" s="32"/>
      <c r="L89" s="5"/>
      <c r="M89" s="85"/>
      <c r="N89" s="85"/>
      <c r="O89" s="95" t="str">
        <f>IF(L89&lt;&gt;"",MAX(O$17:O88)+1,"")</f>
        <v/>
      </c>
      <c r="P89" s="96" t="str">
        <f t="shared" si="9"/>
        <v/>
      </c>
      <c r="Q89" s="97" t="str">
        <f t="shared" si="10"/>
        <v/>
      </c>
    </row>
    <row r="90" spans="1:17" x14ac:dyDescent="0.25">
      <c r="A90" s="98" t="str">
        <f t="shared" si="11"/>
        <v/>
      </c>
      <c r="B90" s="1"/>
      <c r="C90" s="139" t="str">
        <f t="shared" si="6"/>
        <v/>
      </c>
      <c r="D90" s="138" t="str">
        <f t="shared" si="7"/>
        <v/>
      </c>
      <c r="E90" s="16"/>
      <c r="F90" s="99"/>
      <c r="G90" s="107" t="str">
        <f t="shared" si="8"/>
        <v/>
      </c>
      <c r="H90" s="4"/>
      <c r="I90" s="32"/>
      <c r="J90" s="4"/>
      <c r="K90" s="32"/>
      <c r="L90" s="5"/>
      <c r="M90" s="85"/>
      <c r="N90" s="85"/>
      <c r="O90" s="95" t="str">
        <f>IF(L90&lt;&gt;"",MAX(O$17:O89)+1,"")</f>
        <v/>
      </c>
      <c r="P90" s="96" t="str">
        <f t="shared" si="9"/>
        <v/>
      </c>
      <c r="Q90" s="97" t="str">
        <f t="shared" si="10"/>
        <v/>
      </c>
    </row>
    <row r="91" spans="1:17" x14ac:dyDescent="0.25">
      <c r="A91" s="98" t="str">
        <f t="shared" si="11"/>
        <v/>
      </c>
      <c r="B91" s="1"/>
      <c r="C91" s="139" t="str">
        <f t="shared" si="6"/>
        <v/>
      </c>
      <c r="D91" s="138" t="str">
        <f t="shared" si="7"/>
        <v/>
      </c>
      <c r="E91" s="16"/>
      <c r="F91" s="99"/>
      <c r="G91" s="107" t="str">
        <f t="shared" si="8"/>
        <v/>
      </c>
      <c r="H91" s="4"/>
      <c r="I91" s="32"/>
      <c r="J91" s="4"/>
      <c r="K91" s="32"/>
      <c r="L91" s="5"/>
      <c r="M91" s="85"/>
      <c r="N91" s="85"/>
      <c r="O91" s="95" t="str">
        <f>IF(L91&lt;&gt;"",MAX(O$17:O90)+1,"")</f>
        <v/>
      </c>
      <c r="P91" s="96" t="str">
        <f t="shared" si="9"/>
        <v/>
      </c>
      <c r="Q91" s="97" t="str">
        <f t="shared" si="10"/>
        <v/>
      </c>
    </row>
    <row r="92" spans="1:17" x14ac:dyDescent="0.25">
      <c r="A92" s="98" t="str">
        <f t="shared" si="11"/>
        <v/>
      </c>
      <c r="B92" s="1"/>
      <c r="C92" s="139" t="str">
        <f t="shared" si="6"/>
        <v/>
      </c>
      <c r="D92" s="138" t="str">
        <f t="shared" si="7"/>
        <v/>
      </c>
      <c r="E92" s="16"/>
      <c r="F92" s="99"/>
      <c r="G92" s="107" t="str">
        <f t="shared" si="8"/>
        <v/>
      </c>
      <c r="H92" s="4"/>
      <c r="I92" s="32"/>
      <c r="J92" s="4"/>
      <c r="K92" s="32"/>
      <c r="L92" s="5"/>
      <c r="M92" s="85"/>
      <c r="N92" s="85"/>
      <c r="O92" s="95" t="str">
        <f>IF(L92&lt;&gt;"",MAX(O$17:O91)+1,"")</f>
        <v/>
      </c>
      <c r="P92" s="96" t="str">
        <f t="shared" si="9"/>
        <v/>
      </c>
      <c r="Q92" s="97" t="str">
        <f t="shared" si="10"/>
        <v/>
      </c>
    </row>
    <row r="93" spans="1:17" x14ac:dyDescent="0.25">
      <c r="A93" s="98" t="str">
        <f t="shared" si="11"/>
        <v/>
      </c>
      <c r="B93" s="1"/>
      <c r="C93" s="139" t="str">
        <f t="shared" si="6"/>
        <v/>
      </c>
      <c r="D93" s="138" t="str">
        <f t="shared" si="7"/>
        <v/>
      </c>
      <c r="E93" s="16"/>
      <c r="F93" s="99"/>
      <c r="G93" s="107" t="str">
        <f t="shared" si="8"/>
        <v/>
      </c>
      <c r="H93" s="4"/>
      <c r="I93" s="32"/>
      <c r="J93" s="4"/>
      <c r="K93" s="32"/>
      <c r="L93" s="5"/>
      <c r="M93" s="85"/>
      <c r="N93" s="85"/>
      <c r="O93" s="95" t="str">
        <f>IF(L93&lt;&gt;"",MAX(O$17:O92)+1,"")</f>
        <v/>
      </c>
      <c r="P93" s="96" t="str">
        <f t="shared" si="9"/>
        <v/>
      </c>
      <c r="Q93" s="97" t="str">
        <f t="shared" si="10"/>
        <v/>
      </c>
    </row>
    <row r="94" spans="1:17" x14ac:dyDescent="0.25">
      <c r="A94" s="98" t="str">
        <f t="shared" si="11"/>
        <v/>
      </c>
      <c r="B94" s="1"/>
      <c r="C94" s="139" t="str">
        <f t="shared" si="6"/>
        <v/>
      </c>
      <c r="D94" s="138" t="str">
        <f t="shared" si="7"/>
        <v/>
      </c>
      <c r="E94" s="16"/>
      <c r="F94" s="99"/>
      <c r="G94" s="107" t="str">
        <f t="shared" si="8"/>
        <v/>
      </c>
      <c r="H94" s="4"/>
      <c r="I94" s="32"/>
      <c r="J94" s="4"/>
      <c r="K94" s="32"/>
      <c r="L94" s="5"/>
      <c r="M94" s="85"/>
      <c r="N94" s="85"/>
      <c r="O94" s="95" t="str">
        <f>IF(L94&lt;&gt;"",MAX(O$17:O93)+1,"")</f>
        <v/>
      </c>
      <c r="P94" s="96" t="str">
        <f t="shared" si="9"/>
        <v/>
      </c>
      <c r="Q94" s="97" t="str">
        <f t="shared" si="10"/>
        <v/>
      </c>
    </row>
    <row r="95" spans="1:17" x14ac:dyDescent="0.25">
      <c r="A95" s="98" t="str">
        <f t="shared" si="11"/>
        <v/>
      </c>
      <c r="B95" s="1"/>
      <c r="C95" s="139" t="str">
        <f t="shared" si="6"/>
        <v/>
      </c>
      <c r="D95" s="138" t="str">
        <f t="shared" si="7"/>
        <v/>
      </c>
      <c r="E95" s="16"/>
      <c r="F95" s="99"/>
      <c r="G95" s="107" t="str">
        <f t="shared" si="8"/>
        <v/>
      </c>
      <c r="H95" s="4"/>
      <c r="I95" s="32"/>
      <c r="J95" s="4"/>
      <c r="K95" s="32"/>
      <c r="L95" s="5"/>
      <c r="M95" s="85"/>
      <c r="N95" s="85"/>
      <c r="O95" s="95" t="str">
        <f>IF(L95&lt;&gt;"",MAX(O$17:O94)+1,"")</f>
        <v/>
      </c>
      <c r="P95" s="96" t="str">
        <f t="shared" si="9"/>
        <v/>
      </c>
      <c r="Q95" s="97" t="str">
        <f t="shared" si="10"/>
        <v/>
      </c>
    </row>
    <row r="96" spans="1:17" x14ac:dyDescent="0.25">
      <c r="A96" s="98" t="str">
        <f t="shared" si="11"/>
        <v/>
      </c>
      <c r="B96" s="1"/>
      <c r="C96" s="139" t="str">
        <f t="shared" si="6"/>
        <v/>
      </c>
      <c r="D96" s="138" t="str">
        <f t="shared" si="7"/>
        <v/>
      </c>
      <c r="E96" s="16"/>
      <c r="F96" s="99"/>
      <c r="G96" s="107" t="str">
        <f t="shared" si="8"/>
        <v/>
      </c>
      <c r="H96" s="4"/>
      <c r="I96" s="32"/>
      <c r="J96" s="4"/>
      <c r="K96" s="32"/>
      <c r="L96" s="5"/>
      <c r="M96" s="85"/>
      <c r="N96" s="85"/>
      <c r="O96" s="95" t="str">
        <f>IF(L96&lt;&gt;"",MAX(O$17:O95)+1,"")</f>
        <v/>
      </c>
      <c r="P96" s="96" t="str">
        <f t="shared" si="9"/>
        <v/>
      </c>
      <c r="Q96" s="97" t="str">
        <f t="shared" si="10"/>
        <v/>
      </c>
    </row>
    <row r="97" spans="1:17" x14ac:dyDescent="0.25">
      <c r="A97" s="98" t="str">
        <f t="shared" si="11"/>
        <v/>
      </c>
      <c r="B97" s="1"/>
      <c r="C97" s="139" t="str">
        <f t="shared" si="6"/>
        <v/>
      </c>
      <c r="D97" s="138" t="str">
        <f t="shared" si="7"/>
        <v/>
      </c>
      <c r="E97" s="16"/>
      <c r="F97" s="99"/>
      <c r="G97" s="107" t="str">
        <f t="shared" si="8"/>
        <v/>
      </c>
      <c r="H97" s="4"/>
      <c r="I97" s="32"/>
      <c r="J97" s="4"/>
      <c r="K97" s="32"/>
      <c r="L97" s="5"/>
      <c r="M97" s="85"/>
      <c r="N97" s="85"/>
      <c r="O97" s="95" t="str">
        <f>IF(L97&lt;&gt;"",MAX(O$17:O96)+1,"")</f>
        <v/>
      </c>
      <c r="P97" s="96" t="str">
        <f t="shared" si="9"/>
        <v/>
      </c>
      <c r="Q97" s="97" t="str">
        <f t="shared" si="10"/>
        <v/>
      </c>
    </row>
    <row r="98" spans="1:17" x14ac:dyDescent="0.25">
      <c r="A98" s="98" t="str">
        <f t="shared" si="11"/>
        <v/>
      </c>
      <c r="B98" s="1"/>
      <c r="C98" s="139" t="str">
        <f t="shared" si="6"/>
        <v/>
      </c>
      <c r="D98" s="138" t="str">
        <f t="shared" si="7"/>
        <v/>
      </c>
      <c r="E98" s="16"/>
      <c r="F98" s="99"/>
      <c r="G98" s="107" t="str">
        <f t="shared" si="8"/>
        <v/>
      </c>
      <c r="H98" s="4"/>
      <c r="I98" s="32"/>
      <c r="J98" s="4"/>
      <c r="K98" s="32"/>
      <c r="L98" s="5"/>
      <c r="M98" s="85"/>
      <c r="N98" s="85"/>
      <c r="O98" s="95" t="str">
        <f>IF(L98&lt;&gt;"",MAX(O$17:O97)+1,"")</f>
        <v/>
      </c>
      <c r="P98" s="96" t="str">
        <f t="shared" si="9"/>
        <v/>
      </c>
      <c r="Q98" s="97" t="str">
        <f t="shared" si="10"/>
        <v/>
      </c>
    </row>
    <row r="99" spans="1:17" x14ac:dyDescent="0.25">
      <c r="A99" s="98" t="str">
        <f t="shared" si="11"/>
        <v/>
      </c>
      <c r="B99" s="1"/>
      <c r="C99" s="139" t="str">
        <f t="shared" si="6"/>
        <v/>
      </c>
      <c r="D99" s="138" t="str">
        <f t="shared" si="7"/>
        <v/>
      </c>
      <c r="E99" s="16"/>
      <c r="F99" s="99"/>
      <c r="G99" s="107" t="str">
        <f t="shared" si="8"/>
        <v/>
      </c>
      <c r="H99" s="4"/>
      <c r="I99" s="32"/>
      <c r="J99" s="4"/>
      <c r="K99" s="32"/>
      <c r="L99" s="5"/>
      <c r="M99" s="85"/>
      <c r="N99" s="85"/>
      <c r="O99" s="95" t="str">
        <f>IF(L99&lt;&gt;"",MAX(O$17:O98)+1,"")</f>
        <v/>
      </c>
      <c r="P99" s="96" t="str">
        <f t="shared" si="9"/>
        <v/>
      </c>
      <c r="Q99" s="97" t="str">
        <f t="shared" si="10"/>
        <v/>
      </c>
    </row>
    <row r="100" spans="1:17" x14ac:dyDescent="0.25">
      <c r="A100" s="98" t="str">
        <f t="shared" si="11"/>
        <v/>
      </c>
      <c r="B100" s="1"/>
      <c r="C100" s="139" t="str">
        <f t="shared" si="6"/>
        <v/>
      </c>
      <c r="D100" s="138" t="str">
        <f t="shared" si="7"/>
        <v/>
      </c>
      <c r="E100" s="16"/>
      <c r="F100" s="99"/>
      <c r="G100" s="107" t="str">
        <f t="shared" si="8"/>
        <v/>
      </c>
      <c r="H100" s="4"/>
      <c r="I100" s="32"/>
      <c r="J100" s="4"/>
      <c r="K100" s="32"/>
      <c r="L100" s="5"/>
      <c r="M100" s="85"/>
      <c r="N100" s="85"/>
      <c r="O100" s="95" t="str">
        <f>IF(L100&lt;&gt;"",MAX(O$17:O99)+1,"")</f>
        <v/>
      </c>
      <c r="P100" s="96" t="str">
        <f t="shared" si="9"/>
        <v/>
      </c>
      <c r="Q100" s="97" t="str">
        <f t="shared" si="10"/>
        <v/>
      </c>
    </row>
    <row r="101" spans="1:17" x14ac:dyDescent="0.25">
      <c r="A101" s="98" t="str">
        <f t="shared" si="11"/>
        <v/>
      </c>
      <c r="B101" s="1"/>
      <c r="C101" s="139" t="str">
        <f t="shared" si="6"/>
        <v/>
      </c>
      <c r="D101" s="138" t="str">
        <f t="shared" si="7"/>
        <v/>
      </c>
      <c r="E101" s="16"/>
      <c r="F101" s="99"/>
      <c r="G101" s="107" t="str">
        <f t="shared" si="8"/>
        <v/>
      </c>
      <c r="H101" s="4"/>
      <c r="I101" s="32"/>
      <c r="J101" s="4"/>
      <c r="K101" s="32"/>
      <c r="L101" s="5"/>
      <c r="M101" s="85"/>
      <c r="N101" s="85"/>
      <c r="O101" s="95" t="str">
        <f>IF(L101&lt;&gt;"",MAX(O$17:O100)+1,"")</f>
        <v/>
      </c>
      <c r="P101" s="96" t="str">
        <f t="shared" si="9"/>
        <v/>
      </c>
      <c r="Q101" s="97" t="str">
        <f t="shared" si="10"/>
        <v/>
      </c>
    </row>
    <row r="102" spans="1:17" x14ac:dyDescent="0.25">
      <c r="A102" s="98" t="str">
        <f t="shared" si="11"/>
        <v/>
      </c>
      <c r="B102" s="1"/>
      <c r="C102" s="139" t="str">
        <f t="shared" si="6"/>
        <v/>
      </c>
      <c r="D102" s="138" t="str">
        <f t="shared" si="7"/>
        <v/>
      </c>
      <c r="E102" s="16"/>
      <c r="F102" s="99"/>
      <c r="G102" s="107" t="str">
        <f t="shared" si="8"/>
        <v/>
      </c>
      <c r="H102" s="4"/>
      <c r="I102" s="32"/>
      <c r="J102" s="4"/>
      <c r="K102" s="32"/>
      <c r="L102" s="5"/>
      <c r="M102" s="85"/>
      <c r="N102" s="85"/>
      <c r="O102" s="95" t="str">
        <f>IF(L102&lt;&gt;"",MAX(O$17:O101)+1,"")</f>
        <v/>
      </c>
      <c r="P102" s="96" t="str">
        <f t="shared" si="9"/>
        <v/>
      </c>
      <c r="Q102" s="97" t="str">
        <f t="shared" si="10"/>
        <v/>
      </c>
    </row>
    <row r="103" spans="1:17" x14ac:dyDescent="0.25">
      <c r="A103" s="98" t="str">
        <f t="shared" si="11"/>
        <v/>
      </c>
      <c r="B103" s="1"/>
      <c r="C103" s="139" t="str">
        <f t="shared" si="6"/>
        <v/>
      </c>
      <c r="D103" s="138" t="str">
        <f t="shared" si="7"/>
        <v/>
      </c>
      <c r="E103" s="16"/>
      <c r="F103" s="99"/>
      <c r="G103" s="107" t="str">
        <f t="shared" si="8"/>
        <v/>
      </c>
      <c r="H103" s="4"/>
      <c r="I103" s="32"/>
      <c r="J103" s="4"/>
      <c r="K103" s="32"/>
      <c r="L103" s="5"/>
      <c r="M103" s="85"/>
      <c r="N103" s="85"/>
      <c r="O103" s="95" t="str">
        <f>IF(L103&lt;&gt;"",MAX(O$17:O102)+1,"")</f>
        <v/>
      </c>
      <c r="P103" s="96" t="str">
        <f t="shared" si="9"/>
        <v/>
      </c>
      <c r="Q103" s="97" t="str">
        <f t="shared" si="10"/>
        <v/>
      </c>
    </row>
    <row r="104" spans="1:17" x14ac:dyDescent="0.25">
      <c r="A104" s="98" t="str">
        <f t="shared" si="11"/>
        <v/>
      </c>
      <c r="B104" s="1"/>
      <c r="C104" s="139" t="str">
        <f t="shared" si="6"/>
        <v/>
      </c>
      <c r="D104" s="138" t="str">
        <f t="shared" si="7"/>
        <v/>
      </c>
      <c r="E104" s="16"/>
      <c r="F104" s="99"/>
      <c r="G104" s="107" t="str">
        <f t="shared" si="8"/>
        <v/>
      </c>
      <c r="H104" s="4"/>
      <c r="I104" s="32"/>
      <c r="J104" s="4"/>
      <c r="K104" s="32"/>
      <c r="L104" s="5"/>
      <c r="M104" s="85"/>
      <c r="N104" s="85"/>
      <c r="O104" s="95" t="str">
        <f>IF(L104&lt;&gt;"",MAX(O$17:O103)+1,"")</f>
        <v/>
      </c>
      <c r="P104" s="96" t="str">
        <f t="shared" si="9"/>
        <v/>
      </c>
      <c r="Q104" s="97" t="str">
        <f t="shared" si="10"/>
        <v/>
      </c>
    </row>
    <row r="105" spans="1:17" x14ac:dyDescent="0.25">
      <c r="A105" s="98" t="str">
        <f t="shared" si="11"/>
        <v/>
      </c>
      <c r="B105" s="1"/>
      <c r="C105" s="139" t="str">
        <f t="shared" si="6"/>
        <v/>
      </c>
      <c r="D105" s="138" t="str">
        <f t="shared" si="7"/>
        <v/>
      </c>
      <c r="E105" s="16"/>
      <c r="F105" s="99"/>
      <c r="G105" s="107" t="str">
        <f t="shared" si="8"/>
        <v/>
      </c>
      <c r="H105" s="4"/>
      <c r="I105" s="32"/>
      <c r="J105" s="4"/>
      <c r="K105" s="32"/>
      <c r="L105" s="5"/>
      <c r="M105" s="85"/>
      <c r="N105" s="85"/>
      <c r="O105" s="95" t="str">
        <f>IF(L105&lt;&gt;"",MAX(O$17:O104)+1,"")</f>
        <v/>
      </c>
      <c r="P105" s="96" t="str">
        <f t="shared" si="9"/>
        <v/>
      </c>
      <c r="Q105" s="97" t="str">
        <f t="shared" si="10"/>
        <v/>
      </c>
    </row>
    <row r="106" spans="1:17" x14ac:dyDescent="0.25">
      <c r="A106" s="98" t="str">
        <f t="shared" si="11"/>
        <v/>
      </c>
      <c r="B106" s="1"/>
      <c r="C106" s="139" t="str">
        <f t="shared" si="6"/>
        <v/>
      </c>
      <c r="D106" s="138" t="str">
        <f t="shared" si="7"/>
        <v/>
      </c>
      <c r="E106" s="16"/>
      <c r="F106" s="99"/>
      <c r="G106" s="107" t="str">
        <f t="shared" si="8"/>
        <v/>
      </c>
      <c r="H106" s="4"/>
      <c r="I106" s="32"/>
      <c r="J106" s="4"/>
      <c r="K106" s="32"/>
      <c r="L106" s="5"/>
      <c r="M106" s="85"/>
      <c r="N106" s="85"/>
      <c r="O106" s="95" t="str">
        <f>IF(L106&lt;&gt;"",MAX(O$17:O105)+1,"")</f>
        <v/>
      </c>
      <c r="P106" s="96" t="str">
        <f t="shared" si="9"/>
        <v/>
      </c>
      <c r="Q106" s="97" t="str">
        <f t="shared" si="10"/>
        <v/>
      </c>
    </row>
    <row r="107" spans="1:17" x14ac:dyDescent="0.25">
      <c r="A107" s="98" t="str">
        <f t="shared" si="11"/>
        <v/>
      </c>
      <c r="B107" s="1"/>
      <c r="C107" s="139" t="str">
        <f t="shared" si="6"/>
        <v/>
      </c>
      <c r="D107" s="138" t="str">
        <f t="shared" si="7"/>
        <v/>
      </c>
      <c r="E107" s="16"/>
      <c r="F107" s="99"/>
      <c r="G107" s="107" t="str">
        <f t="shared" si="8"/>
        <v/>
      </c>
      <c r="H107" s="4"/>
      <c r="I107" s="32"/>
      <c r="J107" s="4"/>
      <c r="K107" s="32"/>
      <c r="L107" s="5"/>
      <c r="M107" s="85"/>
      <c r="N107" s="85"/>
      <c r="O107" s="95" t="str">
        <f>IF(L107&lt;&gt;"",MAX(O$17:O106)+1,"")</f>
        <v/>
      </c>
      <c r="P107" s="96" t="str">
        <f t="shared" si="9"/>
        <v/>
      </c>
      <c r="Q107" s="97" t="str">
        <f t="shared" si="10"/>
        <v/>
      </c>
    </row>
    <row r="108" spans="1:17" x14ac:dyDescent="0.25">
      <c r="A108" s="98" t="str">
        <f t="shared" si="11"/>
        <v/>
      </c>
      <c r="B108" s="1"/>
      <c r="C108" s="139" t="str">
        <f t="shared" si="6"/>
        <v/>
      </c>
      <c r="D108" s="138" t="str">
        <f t="shared" si="7"/>
        <v/>
      </c>
      <c r="E108" s="16"/>
      <c r="F108" s="99"/>
      <c r="G108" s="107" t="str">
        <f t="shared" si="8"/>
        <v/>
      </c>
      <c r="H108" s="4"/>
      <c r="I108" s="32"/>
      <c r="J108" s="4"/>
      <c r="K108" s="32"/>
      <c r="L108" s="5"/>
      <c r="M108" s="85"/>
      <c r="N108" s="85"/>
      <c r="O108" s="95" t="str">
        <f>IF(L108&lt;&gt;"",MAX(O$17:O107)+1,"")</f>
        <v/>
      </c>
      <c r="P108" s="96" t="str">
        <f t="shared" si="9"/>
        <v/>
      </c>
      <c r="Q108" s="97" t="str">
        <f t="shared" si="10"/>
        <v/>
      </c>
    </row>
    <row r="109" spans="1:17" x14ac:dyDescent="0.25">
      <c r="A109" s="98" t="str">
        <f t="shared" si="11"/>
        <v/>
      </c>
      <c r="B109" s="1"/>
      <c r="C109" s="139" t="str">
        <f t="shared" si="6"/>
        <v/>
      </c>
      <c r="D109" s="138" t="str">
        <f t="shared" si="7"/>
        <v/>
      </c>
      <c r="E109" s="16"/>
      <c r="F109" s="99"/>
      <c r="G109" s="107" t="str">
        <f t="shared" si="8"/>
        <v/>
      </c>
      <c r="H109" s="4"/>
      <c r="I109" s="32"/>
      <c r="J109" s="4"/>
      <c r="K109" s="32"/>
      <c r="L109" s="5"/>
      <c r="M109" s="85"/>
      <c r="N109" s="85"/>
      <c r="O109" s="95" t="str">
        <f>IF(L109&lt;&gt;"",MAX(O$17:O108)+1,"")</f>
        <v/>
      </c>
      <c r="P109" s="96" t="str">
        <f t="shared" si="9"/>
        <v/>
      </c>
      <c r="Q109" s="97" t="str">
        <f t="shared" si="10"/>
        <v/>
      </c>
    </row>
    <row r="110" spans="1:17" x14ac:dyDescent="0.25">
      <c r="A110" s="98" t="str">
        <f t="shared" si="11"/>
        <v/>
      </c>
      <c r="B110" s="1"/>
      <c r="C110" s="139" t="str">
        <f t="shared" si="6"/>
        <v/>
      </c>
      <c r="D110" s="138" t="str">
        <f t="shared" si="7"/>
        <v/>
      </c>
      <c r="E110" s="16"/>
      <c r="F110" s="99"/>
      <c r="G110" s="107" t="str">
        <f t="shared" si="8"/>
        <v/>
      </c>
      <c r="H110" s="4"/>
      <c r="I110" s="32"/>
      <c r="J110" s="4"/>
      <c r="K110" s="32"/>
      <c r="L110" s="5"/>
      <c r="M110" s="85"/>
      <c r="N110" s="85"/>
      <c r="O110" s="95" t="str">
        <f>IF(L110&lt;&gt;"",MAX(O$17:O109)+1,"")</f>
        <v/>
      </c>
      <c r="P110" s="96" t="str">
        <f t="shared" si="9"/>
        <v/>
      </c>
      <c r="Q110" s="97" t="str">
        <f t="shared" si="10"/>
        <v/>
      </c>
    </row>
    <row r="111" spans="1:17" x14ac:dyDescent="0.25">
      <c r="A111" s="98" t="str">
        <f t="shared" si="11"/>
        <v/>
      </c>
      <c r="B111" s="1"/>
      <c r="C111" s="139" t="str">
        <f t="shared" si="6"/>
        <v/>
      </c>
      <c r="D111" s="138" t="str">
        <f t="shared" si="7"/>
        <v/>
      </c>
      <c r="E111" s="16"/>
      <c r="F111" s="99"/>
      <c r="G111" s="107" t="str">
        <f t="shared" si="8"/>
        <v/>
      </c>
      <c r="H111" s="4"/>
      <c r="I111" s="32"/>
      <c r="J111" s="4"/>
      <c r="K111" s="32"/>
      <c r="L111" s="5"/>
      <c r="M111" s="85"/>
      <c r="N111" s="85"/>
      <c r="O111" s="95" t="str">
        <f>IF(L111&lt;&gt;"",MAX(O$17:O110)+1,"")</f>
        <v/>
      </c>
      <c r="P111" s="96" t="str">
        <f t="shared" si="9"/>
        <v/>
      </c>
      <c r="Q111" s="97" t="str">
        <f t="shared" si="10"/>
        <v/>
      </c>
    </row>
    <row r="112" spans="1:17" x14ac:dyDescent="0.25">
      <c r="A112" s="98" t="str">
        <f t="shared" si="11"/>
        <v/>
      </c>
      <c r="B112" s="1"/>
      <c r="C112" s="139" t="str">
        <f t="shared" si="6"/>
        <v/>
      </c>
      <c r="D112" s="138" t="str">
        <f t="shared" si="7"/>
        <v/>
      </c>
      <c r="E112" s="16"/>
      <c r="F112" s="99"/>
      <c r="G112" s="107" t="str">
        <f t="shared" si="8"/>
        <v/>
      </c>
      <c r="H112" s="4"/>
      <c r="I112" s="32"/>
      <c r="J112" s="4"/>
      <c r="K112" s="32"/>
      <c r="L112" s="5"/>
      <c r="M112" s="85"/>
      <c r="N112" s="85"/>
      <c r="O112" s="95" t="str">
        <f>IF(L112&lt;&gt;"",MAX(O$17:O111)+1,"")</f>
        <v/>
      </c>
      <c r="P112" s="96" t="str">
        <f t="shared" si="9"/>
        <v/>
      </c>
      <c r="Q112" s="97" t="str">
        <f t="shared" si="10"/>
        <v/>
      </c>
    </row>
    <row r="113" spans="1:17" x14ac:dyDescent="0.25">
      <c r="A113" s="98" t="str">
        <f t="shared" si="11"/>
        <v/>
      </c>
      <c r="B113" s="1"/>
      <c r="C113" s="139" t="str">
        <f t="shared" si="6"/>
        <v/>
      </c>
      <c r="D113" s="138" t="str">
        <f t="shared" si="7"/>
        <v/>
      </c>
      <c r="E113" s="16"/>
      <c r="F113" s="99"/>
      <c r="G113" s="107" t="str">
        <f t="shared" si="8"/>
        <v/>
      </c>
      <c r="H113" s="4"/>
      <c r="I113" s="32"/>
      <c r="J113" s="4"/>
      <c r="K113" s="32"/>
      <c r="L113" s="5"/>
      <c r="M113" s="85"/>
      <c r="N113" s="85"/>
      <c r="O113" s="95" t="str">
        <f>IF(L113&lt;&gt;"",MAX(O$17:O112)+1,"")</f>
        <v/>
      </c>
      <c r="P113" s="96" t="str">
        <f t="shared" si="9"/>
        <v/>
      </c>
      <c r="Q113" s="97" t="str">
        <f t="shared" si="10"/>
        <v/>
      </c>
    </row>
    <row r="114" spans="1:17" x14ac:dyDescent="0.25">
      <c r="A114" s="98" t="str">
        <f t="shared" si="11"/>
        <v/>
      </c>
      <c r="B114" s="1"/>
      <c r="C114" s="139" t="str">
        <f t="shared" si="6"/>
        <v/>
      </c>
      <c r="D114" s="138" t="str">
        <f t="shared" si="7"/>
        <v/>
      </c>
      <c r="E114" s="16"/>
      <c r="F114" s="99"/>
      <c r="G114" s="107" t="str">
        <f t="shared" si="8"/>
        <v/>
      </c>
      <c r="H114" s="4"/>
      <c r="I114" s="32"/>
      <c r="J114" s="4"/>
      <c r="K114" s="32"/>
      <c r="L114" s="5"/>
      <c r="M114" s="85"/>
      <c r="N114" s="85"/>
      <c r="O114" s="95" t="str">
        <f>IF(L114&lt;&gt;"",MAX(O$17:O113)+1,"")</f>
        <v/>
      </c>
      <c r="P114" s="96" t="str">
        <f t="shared" si="9"/>
        <v/>
      </c>
      <c r="Q114" s="97" t="str">
        <f t="shared" si="10"/>
        <v/>
      </c>
    </row>
    <row r="115" spans="1:17" x14ac:dyDescent="0.25">
      <c r="A115" s="98" t="str">
        <f t="shared" si="11"/>
        <v/>
      </c>
      <c r="B115" s="1"/>
      <c r="C115" s="139" t="str">
        <f t="shared" si="6"/>
        <v/>
      </c>
      <c r="D115" s="138" t="str">
        <f t="shared" si="7"/>
        <v/>
      </c>
      <c r="E115" s="16"/>
      <c r="F115" s="99"/>
      <c r="G115" s="107" t="str">
        <f t="shared" si="8"/>
        <v/>
      </c>
      <c r="H115" s="4"/>
      <c r="I115" s="32"/>
      <c r="J115" s="4"/>
      <c r="K115" s="32"/>
      <c r="L115" s="5"/>
      <c r="M115" s="85"/>
      <c r="N115" s="85"/>
      <c r="O115" s="95" t="str">
        <f>IF(L115&lt;&gt;"",MAX(O$17:O114)+1,"")</f>
        <v/>
      </c>
      <c r="P115" s="96" t="str">
        <f t="shared" si="9"/>
        <v/>
      </c>
      <c r="Q115" s="97" t="str">
        <f t="shared" si="10"/>
        <v/>
      </c>
    </row>
    <row r="116" spans="1:17" x14ac:dyDescent="0.25">
      <c r="A116" s="98" t="str">
        <f t="shared" si="11"/>
        <v/>
      </c>
      <c r="B116" s="1"/>
      <c r="C116" s="139" t="str">
        <f t="shared" si="6"/>
        <v/>
      </c>
      <c r="D116" s="138" t="str">
        <f t="shared" si="7"/>
        <v/>
      </c>
      <c r="E116" s="16"/>
      <c r="F116" s="99"/>
      <c r="G116" s="107" t="str">
        <f t="shared" si="8"/>
        <v/>
      </c>
      <c r="H116" s="4"/>
      <c r="I116" s="32"/>
      <c r="J116" s="4"/>
      <c r="K116" s="32"/>
      <c r="L116" s="5"/>
      <c r="M116" s="85"/>
      <c r="N116" s="85"/>
      <c r="O116" s="95" t="str">
        <f>IF(L116&lt;&gt;"",MAX(O$17:O115)+1,"")</f>
        <v/>
      </c>
      <c r="P116" s="96" t="str">
        <f t="shared" si="9"/>
        <v/>
      </c>
      <c r="Q116" s="97" t="str">
        <f t="shared" si="10"/>
        <v/>
      </c>
    </row>
  </sheetData>
  <sheetProtection algorithmName="SHA-512" hashValue="1lLi1o1hLhAX6b9h9QJrbtv9zZlKBwXbtYp8ow++LlY1e1o8n3GcGZdCb5I+QAED2DJCBiezmxQui2r0vnyNBg==" saltValue="PdLtzngC9cdfNLzjnMeakg==" spinCount="100000" sheet="1" selectLockedCells="1"/>
  <mergeCells count="18">
    <mergeCell ref="A13:A15"/>
    <mergeCell ref="B13:B15"/>
    <mergeCell ref="B5:C6"/>
    <mergeCell ref="H15:I15"/>
    <mergeCell ref="J15:K15"/>
    <mergeCell ref="E6:E7"/>
    <mergeCell ref="F6:F7"/>
    <mergeCell ref="F10:F11"/>
    <mergeCell ref="E10:E11"/>
    <mergeCell ref="H10:H11"/>
    <mergeCell ref="E13:E15"/>
    <mergeCell ref="F13:F15"/>
    <mergeCell ref="H13:I14"/>
    <mergeCell ref="J13:K14"/>
    <mergeCell ref="N5:N6"/>
    <mergeCell ref="L13:L15"/>
    <mergeCell ref="M13:M15"/>
    <mergeCell ref="N13:N15"/>
  </mergeCells>
  <conditionalFormatting sqref="E17:E116">
    <cfRule type="expression" dxfId="25" priority="3">
      <formula>$B17&lt;&gt;"Pflichtkollekte"</formula>
    </cfRule>
  </conditionalFormatting>
  <conditionalFormatting sqref="F17:F116">
    <cfRule type="expression" dxfId="24" priority="1">
      <formula>LEFT($B17,2)&lt;&gt;"Zw"</formula>
    </cfRule>
  </conditionalFormatting>
  <dataValidations xWindow="673" yWindow="767" count="7">
    <dataValidation type="list" allowBlank="1" showInputMessage="1" showErrorMessage="1" sqref="B17:B116" xr:uid="{62C0A260-7B47-4EA2-80D0-A39CD27AF6E3}">
      <formula1>"Pflichtkollekte,Zw. Zweckg. Kollekte, Freie Kollekte,Zw. Zweckg. Spende,Freie Spende,Zw. freie weiterzuleitende Kollekte,Kontoführung und sonstige Kosten"</formula1>
    </dataValidation>
    <dataValidation type="list" showInputMessage="1" showErrorMessage="1" sqref="F17:F116" xr:uid="{60D2A72A-57F8-446B-BC3D-EB6079112E76}">
      <formula1>INDIRECT(C17)</formula1>
    </dataValidation>
    <dataValidation type="decimal" operator="lessThan" allowBlank="1" showInputMessage="1" showErrorMessage="1" errorTitle="Abgänge" error="Abgänge müssen als negative Zahl mit einem Minus eingetragen werden!" sqref="J17:J116" xr:uid="{A05CA531-43A4-4124-89F3-8969957D7B47}">
      <formula1>0</formula1>
    </dataValidation>
    <dataValidation type="decimal" operator="greaterThan" allowBlank="1" showInputMessage="1" showErrorMessage="1" errorTitle="Kollektenbons" error="Das EInlösen von Kollektenbons muss als positive Zahl eingetragen werden!" sqref="L17:L116" xr:uid="{88DA9252-CC75-4D09-8989-49A3F64DC3B8}">
      <formula1>0</formula1>
    </dataValidation>
    <dataValidation type="decimal" operator="greaterThan" allowBlank="1" showInputMessage="1" showErrorMessage="1" errorTitle="Zugänge" error="Das Eintragen von Zugängen muss als positive Zahl eingetragen werden!" sqref="H17:H116" xr:uid="{D68AB77C-BFE8-4449-984B-4782EFE0F834}">
      <formula1>0</formula1>
    </dataValidation>
    <dataValidation type="list" allowBlank="1" showInputMessage="1" showErrorMessage="1" sqref="F8" xr:uid="{2EB69813-A933-4374-93A8-F3CCAC1868C6}">
      <formula1>$T$2:$T$10</formula1>
    </dataValidation>
    <dataValidation type="list" allowBlank="1" showInputMessage="1" showErrorMessage="1" sqref="E17:E116" xr:uid="{18FD14CF-BDB0-43A6-B5ED-5D13CC123BD2}">
      <formula1>INDIRECT($B17)</formula1>
    </dataValidation>
  </dataValidations>
  <pageMargins left="0.7" right="0.7" top="0.78740157499999996" bottom="0.78740157499999996" header="0.3" footer="0.3"/>
  <pageSetup paperSize="9" scale="51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7CACA-0007-4F30-BC14-855CB0E4E77F}">
  <sheetPr codeName="Tabelle3">
    <tabColor rgb="FF92D050"/>
  </sheetPr>
  <dimension ref="A1:P37"/>
  <sheetViews>
    <sheetView zoomScaleNormal="100" workbookViewId="0">
      <selection activeCell="I24" sqref="I24"/>
    </sheetView>
  </sheetViews>
  <sheetFormatPr baseColWidth="10" defaultRowHeight="15" x14ac:dyDescent="0.25"/>
  <cols>
    <col min="1" max="1" width="4" style="46" customWidth="1"/>
    <col min="2" max="2" width="4.5703125" style="35" customWidth="1"/>
    <col min="3" max="7" width="12.7109375" style="35" customWidth="1"/>
    <col min="8" max="8" width="1.7109375" style="35" customWidth="1"/>
    <col min="9" max="9" width="12.7109375" style="35" customWidth="1"/>
  </cols>
  <sheetData>
    <row r="1" spans="1:16" ht="15.75" customHeight="1" thickBot="1" x14ac:dyDescent="0.3">
      <c r="C1" s="102"/>
      <c r="D1" s="102"/>
      <c r="E1" s="102"/>
      <c r="F1" s="36"/>
      <c r="G1" s="161"/>
      <c r="H1" s="161"/>
      <c r="I1" s="162"/>
    </row>
    <row r="2" spans="1:16" ht="15.6" customHeight="1" x14ac:dyDescent="0.25">
      <c r="C2" s="172" t="s">
        <v>30</v>
      </c>
      <c r="D2" s="172"/>
      <c r="E2" s="172"/>
      <c r="F2" s="36"/>
      <c r="G2" s="163" t="str">
        <f>IF(Kollektenübersicht!F10="","",CONCATENATE("900",VLOOKUP(Kollektenübersicht!F8,Kollektenübersicht!T:U,2,FALSE),Kollektenübersicht!F10))</f>
        <v/>
      </c>
      <c r="H2" s="164"/>
      <c r="I2" s="165"/>
      <c r="J2" s="159" t="s">
        <v>64</v>
      </c>
      <c r="K2" s="159"/>
      <c r="L2" s="100"/>
    </row>
    <row r="3" spans="1:16" ht="15.75" thickBot="1" x14ac:dyDescent="0.3">
      <c r="C3" s="172"/>
      <c r="D3" s="172"/>
      <c r="E3" s="172"/>
      <c r="F3" s="36"/>
      <c r="G3" s="166"/>
      <c r="H3" s="167"/>
      <c r="I3" s="168"/>
      <c r="J3" s="159"/>
      <c r="K3" s="159"/>
    </row>
    <row r="4" spans="1:16" x14ac:dyDescent="0.25">
      <c r="C4" s="101"/>
      <c r="D4" s="101"/>
      <c r="E4" s="101"/>
      <c r="F4" s="101"/>
      <c r="G4" s="101"/>
      <c r="H4" s="101"/>
      <c r="I4" s="101"/>
    </row>
    <row r="5" spans="1:16" ht="21.75" x14ac:dyDescent="0.25">
      <c r="C5" s="37"/>
      <c r="D5" s="37"/>
      <c r="E5" s="37"/>
      <c r="G5" s="38"/>
      <c r="H5" s="38"/>
      <c r="I5" s="38"/>
    </row>
    <row r="6" spans="1:16" ht="26.25" x14ac:dyDescent="0.25">
      <c r="A6" s="71"/>
      <c r="B6" s="40" t="s">
        <v>31</v>
      </c>
      <c r="C6" s="39"/>
      <c r="D6" s="39"/>
      <c r="E6" s="39"/>
      <c r="F6" s="39"/>
      <c r="G6" s="41" t="s">
        <v>32</v>
      </c>
      <c r="H6" s="41"/>
      <c r="I6" s="42"/>
    </row>
    <row r="8" spans="1:16" x14ac:dyDescent="0.25">
      <c r="B8" s="58" t="s">
        <v>44</v>
      </c>
      <c r="D8" s="121">
        <v>1</v>
      </c>
      <c r="E8" s="59" t="s">
        <v>45</v>
      </c>
    </row>
    <row r="9" spans="1:16" ht="9" customHeight="1" x14ac:dyDescent="0.25">
      <c r="B9" s="58"/>
      <c r="D9" s="74"/>
      <c r="E9" s="59"/>
    </row>
    <row r="10" spans="1:16" x14ac:dyDescent="0.25">
      <c r="B10" s="58"/>
      <c r="C10" s="63" t="s">
        <v>46</v>
      </c>
      <c r="D10" s="74"/>
      <c r="E10" s="59"/>
      <c r="G10" s="63" t="s">
        <v>47</v>
      </c>
      <c r="H10" s="63"/>
    </row>
    <row r="11" spans="1:16" x14ac:dyDescent="0.25">
      <c r="B11" s="61">
        <v>1</v>
      </c>
      <c r="C11" s="122"/>
      <c r="D11" s="123"/>
      <c r="E11" s="123"/>
      <c r="F11" s="123"/>
      <c r="G11" s="124"/>
      <c r="H11" s="125"/>
      <c r="I11" s="126"/>
    </row>
    <row r="12" spans="1:16" x14ac:dyDescent="0.25">
      <c r="B12" s="61" t="str">
        <f>IF(D$8&gt;1,2,"")</f>
        <v/>
      </c>
      <c r="C12" s="126"/>
      <c r="D12" s="126"/>
      <c r="E12" s="126"/>
      <c r="F12" s="126"/>
      <c r="G12" s="126"/>
      <c r="H12" s="126"/>
      <c r="I12" s="126"/>
    </row>
    <row r="13" spans="1:16" x14ac:dyDescent="0.25">
      <c r="B13" s="61" t="str">
        <f>IF(D$8&gt;2,3,"")</f>
        <v/>
      </c>
      <c r="C13" s="127"/>
      <c r="D13" s="127"/>
      <c r="E13" s="127"/>
      <c r="F13" s="127"/>
      <c r="G13" s="127"/>
      <c r="H13" s="127"/>
      <c r="I13" s="127"/>
    </row>
    <row r="14" spans="1:16" x14ac:dyDescent="0.25">
      <c r="B14" s="61" t="str">
        <f>IF(D$8&gt;3,4,"")</f>
        <v/>
      </c>
      <c r="C14" s="127"/>
      <c r="D14" s="127"/>
      <c r="E14" s="127"/>
      <c r="F14" s="127"/>
      <c r="G14" s="127"/>
      <c r="H14" s="127"/>
      <c r="I14" s="127"/>
    </row>
    <row r="15" spans="1:16" x14ac:dyDescent="0.25">
      <c r="B15" s="61" t="str">
        <f>IF(D$8&gt;4,5,"")</f>
        <v/>
      </c>
      <c r="C15" s="127"/>
      <c r="D15" s="127"/>
      <c r="E15" s="127"/>
      <c r="F15" s="127"/>
      <c r="G15" s="127"/>
      <c r="H15" s="127"/>
      <c r="I15" s="127"/>
    </row>
    <row r="16" spans="1:16" x14ac:dyDescent="0.25">
      <c r="B16" s="62" t="str">
        <f>IF(D8=4,"Bestand Girokonten","")</f>
        <v/>
      </c>
      <c r="K16" s="75"/>
      <c r="L16" s="43"/>
      <c r="M16" s="60"/>
      <c r="N16" s="60"/>
      <c r="O16" s="44"/>
      <c r="P16" s="45"/>
    </row>
    <row r="17" spans="1:16" x14ac:dyDescent="0.25">
      <c r="A17" s="49" t="s">
        <v>33</v>
      </c>
      <c r="B17" s="72" t="s">
        <v>48</v>
      </c>
      <c r="K17" s="75"/>
      <c r="L17" s="43"/>
      <c r="M17" s="60"/>
      <c r="N17" s="60"/>
      <c r="O17" s="44"/>
      <c r="P17" s="45"/>
    </row>
    <row r="18" spans="1:16" x14ac:dyDescent="0.25">
      <c r="B18" s="73">
        <v>1</v>
      </c>
      <c r="C18" s="128" t="s">
        <v>34</v>
      </c>
      <c r="D18" s="129"/>
      <c r="E18" s="130"/>
      <c r="F18" s="130"/>
      <c r="G18" s="129" t="s">
        <v>49</v>
      </c>
      <c r="H18" s="129"/>
      <c r="I18" s="131"/>
      <c r="K18" s="75"/>
      <c r="L18" s="43"/>
      <c r="M18" s="60"/>
      <c r="N18" s="60"/>
      <c r="O18" s="44"/>
      <c r="P18" s="45"/>
    </row>
    <row r="19" spans="1:16" x14ac:dyDescent="0.25">
      <c r="B19" s="61" t="str">
        <f>IF(B12=2,2,"")</f>
        <v/>
      </c>
      <c r="C19" s="129" t="str">
        <f>IF(B19=2,"lt. Kontoauszug Nr. /vom","")</f>
        <v/>
      </c>
      <c r="D19" s="129"/>
      <c r="E19" s="129"/>
      <c r="F19" s="129"/>
      <c r="G19" s="129" t="str">
        <f>IF(B19=2,"Kontostand","")</f>
        <v/>
      </c>
      <c r="H19" s="129"/>
      <c r="I19" s="129"/>
      <c r="K19" s="75"/>
      <c r="L19" s="43"/>
      <c r="M19" s="60"/>
      <c r="N19" s="60"/>
      <c r="O19" s="44"/>
      <c r="P19" s="45"/>
    </row>
    <row r="20" spans="1:16" x14ac:dyDescent="0.25">
      <c r="A20" s="49"/>
      <c r="B20" s="61" t="str">
        <f>IF(B13=3,3,"")</f>
        <v/>
      </c>
      <c r="C20" s="129" t="str">
        <f>IF(B20=3,"lt. Kontoauszug Nr. /vom","")</f>
        <v/>
      </c>
      <c r="D20" s="129"/>
      <c r="E20" s="129"/>
      <c r="F20" s="129"/>
      <c r="G20" s="129" t="str">
        <f>IF(B20=3,"Kontostand","")</f>
        <v/>
      </c>
      <c r="H20" s="129"/>
      <c r="I20" s="129"/>
      <c r="K20" s="75"/>
      <c r="L20" s="43"/>
      <c r="M20" s="60"/>
      <c r="N20" s="60"/>
      <c r="O20" s="44"/>
      <c r="P20" s="45"/>
    </row>
    <row r="21" spans="1:16" x14ac:dyDescent="0.25">
      <c r="B21" s="61" t="str">
        <f>IF(B14=4,4,"")</f>
        <v/>
      </c>
      <c r="C21" s="129" t="str">
        <f>IF(B21=4,"lt. Kontoauszug Nr. /vom","")</f>
        <v/>
      </c>
      <c r="D21" s="129"/>
      <c r="E21" s="129"/>
      <c r="F21" s="129"/>
      <c r="G21" s="129" t="str">
        <f>IF(B21=4,"Kontostand","")</f>
        <v/>
      </c>
      <c r="H21" s="129"/>
      <c r="I21" s="129"/>
      <c r="K21" s="75"/>
      <c r="L21" s="43"/>
      <c r="M21" s="60"/>
      <c r="N21" s="60"/>
      <c r="O21" s="44"/>
      <c r="P21" s="45"/>
    </row>
    <row r="22" spans="1:16" x14ac:dyDescent="0.25">
      <c r="B22" s="61" t="str">
        <f>IF(B15=5,5,"")</f>
        <v/>
      </c>
      <c r="C22" s="129" t="str">
        <f>IF(B22=5,"lt. Kontoauszug Nr. /vom","")</f>
        <v/>
      </c>
      <c r="D22" s="129"/>
      <c r="E22" s="129"/>
      <c r="F22" s="129"/>
      <c r="G22" s="129" t="str">
        <f>IF(B22=5,"Kontostand","")</f>
        <v/>
      </c>
      <c r="H22" s="129"/>
      <c r="I22" s="129"/>
    </row>
    <row r="24" spans="1:16" x14ac:dyDescent="0.25">
      <c r="A24" s="49" t="s">
        <v>35</v>
      </c>
      <c r="B24" s="72" t="s">
        <v>36</v>
      </c>
      <c r="C24" s="70"/>
      <c r="D24" s="70"/>
      <c r="E24" s="66"/>
      <c r="F24" s="70"/>
      <c r="G24" s="70"/>
      <c r="H24" s="70"/>
      <c r="I24" s="131"/>
    </row>
    <row r="25" spans="1:16" ht="14.45" customHeight="1" x14ac:dyDescent="0.25">
      <c r="B25" s="69"/>
      <c r="C25" s="70"/>
      <c r="D25" s="70"/>
      <c r="E25" s="66"/>
      <c r="F25" s="70"/>
      <c r="G25" s="70"/>
      <c r="H25" s="70"/>
      <c r="I25" s="64"/>
    </row>
    <row r="26" spans="1:16" ht="14.45" customHeight="1" x14ac:dyDescent="0.25">
      <c r="A26" s="49" t="s">
        <v>37</v>
      </c>
      <c r="B26" s="72" t="s">
        <v>50</v>
      </c>
      <c r="C26" s="70"/>
      <c r="D26" s="70"/>
      <c r="E26" s="66"/>
      <c r="F26" s="70"/>
      <c r="G26" s="70"/>
      <c r="H26" s="70"/>
      <c r="I26" s="109">
        <f>IF(ISBLANK(Kollektenbons!F6),"",Kollektenbons!F6)</f>
        <v>0</v>
      </c>
    </row>
    <row r="27" spans="1:16" ht="16.149999999999999" customHeight="1" x14ac:dyDescent="0.25">
      <c r="B27" s="69"/>
      <c r="C27" s="70"/>
      <c r="D27" s="70"/>
      <c r="E27" s="66"/>
      <c r="F27" s="70"/>
      <c r="G27" s="70"/>
      <c r="H27" s="70"/>
      <c r="I27" s="64"/>
    </row>
    <row r="28" spans="1:16" ht="16.149999999999999" customHeight="1" x14ac:dyDescent="0.25">
      <c r="A28" s="49" t="s">
        <v>40</v>
      </c>
      <c r="B28" s="72" t="s">
        <v>38</v>
      </c>
      <c r="C28" s="46"/>
      <c r="E28" s="170" t="str">
        <f>IF(D8=1,"1. Bestand Girokonto","1. Bestand Girokonten")</f>
        <v>1. Bestand Girokonto</v>
      </c>
      <c r="F28" s="170"/>
      <c r="G28" s="170"/>
      <c r="H28" s="170"/>
      <c r="I28" s="48">
        <f>SUM(I18:I22)</f>
        <v>0</v>
      </c>
    </row>
    <row r="29" spans="1:16" ht="16.149999999999999" customHeight="1" x14ac:dyDescent="0.25">
      <c r="B29" s="66"/>
      <c r="C29" s="46"/>
      <c r="D29" s="76"/>
      <c r="E29" s="170" t="s">
        <v>52</v>
      </c>
      <c r="F29" s="170"/>
      <c r="G29" s="170"/>
      <c r="H29" s="170"/>
      <c r="I29" s="48">
        <f>I24</f>
        <v>0</v>
      </c>
    </row>
    <row r="30" spans="1:16" ht="16.149999999999999" customHeight="1" x14ac:dyDescent="0.25">
      <c r="B30" s="66"/>
      <c r="C30" s="46"/>
      <c r="D30" s="76"/>
      <c r="E30" s="171" t="s">
        <v>53</v>
      </c>
      <c r="F30" s="171"/>
      <c r="G30" s="171"/>
      <c r="H30" s="171"/>
      <c r="I30" s="48">
        <f>I26</f>
        <v>0</v>
      </c>
    </row>
    <row r="31" spans="1:16" ht="16.149999999999999" customHeight="1" x14ac:dyDescent="0.25">
      <c r="B31" s="66"/>
      <c r="C31" s="46"/>
      <c r="D31" s="76"/>
      <c r="E31" s="65"/>
      <c r="F31" s="66"/>
      <c r="G31" s="47"/>
      <c r="H31" s="47"/>
      <c r="I31" s="48"/>
    </row>
    <row r="32" spans="1:16" ht="15.75" thickBot="1" x14ac:dyDescent="0.3">
      <c r="B32" s="67"/>
      <c r="C32" s="67"/>
      <c r="D32" s="50"/>
      <c r="E32" s="50"/>
      <c r="F32" s="169" t="s">
        <v>39</v>
      </c>
      <c r="G32" s="169"/>
      <c r="H32" s="79"/>
      <c r="I32" s="68">
        <f>SUM(I28:I29)</f>
        <v>0</v>
      </c>
    </row>
    <row r="33" spans="1:9" ht="15.75" thickTop="1" x14ac:dyDescent="0.25">
      <c r="B33" s="77"/>
      <c r="C33" s="77"/>
      <c r="D33" s="77"/>
      <c r="E33" s="77"/>
      <c r="F33" s="77"/>
      <c r="G33" s="77"/>
      <c r="H33" s="77"/>
      <c r="I33" s="77"/>
    </row>
    <row r="34" spans="1:9" x14ac:dyDescent="0.25">
      <c r="A34" s="49" t="s">
        <v>51</v>
      </c>
      <c r="B34" s="78" t="s">
        <v>41</v>
      </c>
      <c r="C34" s="70"/>
      <c r="D34" s="70"/>
      <c r="E34" s="66"/>
      <c r="F34" s="70"/>
      <c r="G34" s="70"/>
      <c r="H34" s="70"/>
      <c r="I34" s="70"/>
    </row>
    <row r="35" spans="1:9" x14ac:dyDescent="0.25">
      <c r="A35" s="50"/>
      <c r="B35" s="46"/>
      <c r="C35" s="51"/>
      <c r="D35" s="51"/>
      <c r="E35" s="51"/>
      <c r="F35" s="52"/>
      <c r="G35" s="51"/>
      <c r="H35" s="51"/>
      <c r="I35" s="53"/>
    </row>
    <row r="36" spans="1:9" x14ac:dyDescent="0.25">
      <c r="B36" s="54"/>
      <c r="C36" s="54"/>
      <c r="D36" s="54"/>
      <c r="E36" s="55"/>
      <c r="F36" s="56"/>
      <c r="G36" s="56"/>
      <c r="H36" s="80"/>
      <c r="I36" s="55"/>
    </row>
    <row r="37" spans="1:9" x14ac:dyDescent="0.25">
      <c r="B37" s="160" t="s">
        <v>42</v>
      </c>
      <c r="C37" s="160"/>
      <c r="D37" s="160"/>
      <c r="E37" s="57"/>
      <c r="F37" s="160" t="s">
        <v>43</v>
      </c>
      <c r="G37" s="160"/>
      <c r="H37" s="160"/>
      <c r="I37" s="160"/>
    </row>
  </sheetData>
  <sheetProtection algorithmName="SHA-512" hashValue="MgCb0xgKjmwWUtywnUYKVwUrK7mYPJklSdzPDNPZmFjSHyZ7NMpGqXDeTLPNcMPdaiQTyPXdtpBvpOPkDjDeNQ==" saltValue="3KcaOgelmgWjupF7aYe32g==" spinCount="100000" sheet="1" selectLockedCells="1"/>
  <mergeCells count="10">
    <mergeCell ref="J2:K3"/>
    <mergeCell ref="B37:D37"/>
    <mergeCell ref="F37:I37"/>
    <mergeCell ref="G1:I1"/>
    <mergeCell ref="G2:I3"/>
    <mergeCell ref="F32:G32"/>
    <mergeCell ref="E28:H28"/>
    <mergeCell ref="E29:H29"/>
    <mergeCell ref="E30:H30"/>
    <mergeCell ref="C2:E3"/>
  </mergeCells>
  <conditionalFormatting sqref="C11">
    <cfRule type="expression" dxfId="23" priority="18">
      <formula>D8&lt;6</formula>
    </cfRule>
  </conditionalFormatting>
  <conditionalFormatting sqref="D11">
    <cfRule type="expression" dxfId="22" priority="17">
      <formula>$D$8&lt;6</formula>
    </cfRule>
  </conditionalFormatting>
  <conditionalFormatting sqref="E11">
    <cfRule type="expression" dxfId="21" priority="16">
      <formula>$D$8&lt;6</formula>
    </cfRule>
  </conditionalFormatting>
  <conditionalFormatting sqref="F11">
    <cfRule type="expression" dxfId="20" priority="13">
      <formula>$D$8&lt;6</formula>
    </cfRule>
  </conditionalFormatting>
  <conditionalFormatting sqref="I11">
    <cfRule type="expression" dxfId="19" priority="10">
      <formula>$D$8&lt;6</formula>
    </cfRule>
  </conditionalFormatting>
  <conditionalFormatting sqref="C12:C15">
    <cfRule type="expression" dxfId="18" priority="9">
      <formula>$D$8&gt;$B11</formula>
    </cfRule>
  </conditionalFormatting>
  <conditionalFormatting sqref="D12:E15 G12:H15">
    <cfRule type="expression" dxfId="17" priority="8">
      <formula>$D$8&gt;$B11</formula>
    </cfRule>
  </conditionalFormatting>
  <conditionalFormatting sqref="F12:F15 I11:I15">
    <cfRule type="expression" dxfId="16" priority="7">
      <formula>$D$8&gt;$B10</formula>
    </cfRule>
  </conditionalFormatting>
  <conditionalFormatting sqref="E19:F22">
    <cfRule type="expression" dxfId="15" priority="3">
      <formula>$B19&lt;&gt;""</formula>
    </cfRule>
  </conditionalFormatting>
  <conditionalFormatting sqref="I19:I22">
    <cfRule type="expression" dxfId="14" priority="2">
      <formula>$B19&lt;&gt;""</formula>
    </cfRule>
  </conditionalFormatting>
  <conditionalFormatting sqref="G11:H11">
    <cfRule type="expression" dxfId="13" priority="1">
      <formula>$B$11=1</formula>
    </cfRule>
  </conditionalFormatting>
  <dataValidations count="1">
    <dataValidation type="list" allowBlank="1" showInputMessage="1" showErrorMessage="1" sqref="D8" xr:uid="{1D52A0D3-036C-4D0C-BCDD-9653AC0F168F}">
      <formula1>"1,2,3,4,5"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8AEB4-5C6C-429C-89D8-B62125C9AC36}">
  <sheetPr codeName="Tabelle4">
    <tabColor rgb="FF92D050"/>
  </sheetPr>
  <dimension ref="A1:O516"/>
  <sheetViews>
    <sheetView tabSelected="1" topLeftCell="C1" workbookViewId="0">
      <selection activeCell="N11" sqref="N11"/>
    </sheetView>
  </sheetViews>
  <sheetFormatPr baseColWidth="10" defaultRowHeight="15" x14ac:dyDescent="0.25"/>
  <cols>
    <col min="1" max="2" width="11.42578125" hidden="1" customWidth="1"/>
    <col min="3" max="3" width="19.85546875" style="129" customWidth="1"/>
    <col min="4" max="4" width="9.85546875" hidden="1" customWidth="1"/>
    <col min="5" max="5" width="3" customWidth="1"/>
    <col min="6" max="6" width="8.42578125" hidden="1" customWidth="1"/>
    <col min="7" max="7" width="32.28515625" style="129" customWidth="1"/>
    <col min="8" max="8" width="9.85546875" hidden="1" customWidth="1"/>
    <col min="9" max="9" width="3" customWidth="1"/>
    <col min="10" max="10" width="8.42578125" hidden="1" customWidth="1"/>
    <col min="11" max="11" width="23" style="129" customWidth="1"/>
    <col min="12" max="12" width="11.42578125" hidden="1" customWidth="1"/>
    <col min="13" max="13" width="11.42578125" customWidth="1"/>
  </cols>
  <sheetData>
    <row r="1" spans="1:15" x14ac:dyDescent="0.25">
      <c r="C1" s="129" t="s">
        <v>4</v>
      </c>
      <c r="D1" t="s">
        <v>19</v>
      </c>
      <c r="G1" s="129" t="s">
        <v>108</v>
      </c>
      <c r="H1" t="s">
        <v>19</v>
      </c>
      <c r="K1" s="129" t="s">
        <v>18</v>
      </c>
      <c r="L1" s="21"/>
      <c r="N1" s="23" t="s">
        <v>114</v>
      </c>
    </row>
    <row r="2" spans="1:15" x14ac:dyDescent="0.25">
      <c r="A2">
        <v>1</v>
      </c>
      <c r="D2" s="27">
        <f>SUMIFS(Kollektenübersicht!H:H,Kollektenübersicht!F:F,#REF!)+SUMIFS(Kollektenübersicht!J:J,Kollektenübersicht!F:F,#REF!)+SUMIFS(Anfangsbestände!F:F,Anfangsbestände!C:C,#REF!)</f>
        <v>0</v>
      </c>
      <c r="F2" t="str">
        <f>IF(H2=0,"",3000+A2)</f>
        <v/>
      </c>
      <c r="H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" t="str">
        <f>IF(L2=0,"",1000+A2)</f>
        <v/>
      </c>
      <c r="L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N2" t="s">
        <v>115</v>
      </c>
    </row>
    <row r="3" spans="1:15" x14ac:dyDescent="0.25">
      <c r="A3">
        <v>2</v>
      </c>
      <c r="D3" s="27">
        <f>SUMIFS(Kollektenübersicht!H:H,Kollektenübersicht!F:F,#REF!)+SUMIFS(Kollektenübersicht!J:J,Kollektenübersicht!F:F,#REF!)+SUMIFS(Anfangsbestände!F:F,Anfangsbestände!C:C,#REF!)</f>
        <v>0</v>
      </c>
      <c r="F3" t="str">
        <f t="shared" ref="F3:F66" si="0">IF(H3=0,"",3000+A3)</f>
        <v/>
      </c>
      <c r="H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" t="str">
        <f t="shared" ref="J3:J66" si="1">IF(L3=0,"",1000+A3)</f>
        <v/>
      </c>
      <c r="L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N3" t="s">
        <v>116</v>
      </c>
    </row>
    <row r="4" spans="1:15" x14ac:dyDescent="0.25">
      <c r="A4">
        <v>3</v>
      </c>
      <c r="D4" s="27">
        <f>SUMIFS(Kollektenübersicht!H:H,Kollektenübersicht!F:F,#REF!)+SUMIFS(Kollektenübersicht!J:J,Kollektenübersicht!F:F,#REF!)+SUMIFS(Anfangsbestände!F:F,Anfangsbestände!C:C,#REF!)</f>
        <v>0</v>
      </c>
      <c r="F4" t="str">
        <f t="shared" si="0"/>
        <v/>
      </c>
      <c r="H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" t="str">
        <f t="shared" si="1"/>
        <v/>
      </c>
      <c r="L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O4" t="s">
        <v>110</v>
      </c>
    </row>
    <row r="5" spans="1:15" x14ac:dyDescent="0.25">
      <c r="A5">
        <v>4</v>
      </c>
      <c r="D5" s="27">
        <f>SUMIFS(Kollektenübersicht!H:H,Kollektenübersicht!F:F,#REF!)+SUMIFS(Kollektenübersicht!J:J,Kollektenübersicht!F:F,#REF!)+SUMIFS(Anfangsbestände!F:F,Anfangsbestände!C:C,#REF!)</f>
        <v>0</v>
      </c>
      <c r="F5" t="str">
        <f t="shared" si="0"/>
        <v/>
      </c>
      <c r="H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" t="str">
        <f t="shared" si="1"/>
        <v/>
      </c>
      <c r="L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O5" t="s">
        <v>111</v>
      </c>
    </row>
    <row r="6" spans="1:15" x14ac:dyDescent="0.25">
      <c r="A6">
        <v>5</v>
      </c>
      <c r="D6" s="27">
        <f>SUMIFS(Kollektenübersicht!H:H,Kollektenübersicht!F:F,#REF!)+SUMIFS(Kollektenübersicht!J:J,Kollektenübersicht!F:F,#REF!)+SUMIFS(Anfangsbestände!F:F,Anfangsbestände!C:C,#REF!)</f>
        <v>0</v>
      </c>
      <c r="F6" t="str">
        <f t="shared" si="0"/>
        <v/>
      </c>
      <c r="H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" t="str">
        <f t="shared" si="1"/>
        <v/>
      </c>
      <c r="L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O6" t="s">
        <v>112</v>
      </c>
    </row>
    <row r="7" spans="1:15" x14ac:dyDescent="0.25">
      <c r="A7">
        <v>6</v>
      </c>
      <c r="D7" s="27">
        <f>SUMIFS(Kollektenübersicht!H:H,Kollektenübersicht!F:F,#REF!)+SUMIFS(Kollektenübersicht!J:J,Kollektenübersicht!F:F,#REF!)+SUMIFS(Anfangsbestände!F:F,Anfangsbestände!C:C,#REF!)</f>
        <v>0</v>
      </c>
      <c r="F7" t="str">
        <f t="shared" si="0"/>
        <v/>
      </c>
      <c r="H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" t="str">
        <f t="shared" si="1"/>
        <v/>
      </c>
      <c r="L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O7" t="s">
        <v>113</v>
      </c>
    </row>
    <row r="8" spans="1:15" x14ac:dyDescent="0.25">
      <c r="A8">
        <v>7</v>
      </c>
      <c r="D8" s="27">
        <f>SUMIFS(Kollektenübersicht!H:H,Kollektenübersicht!F:F,#REF!)+SUMIFS(Kollektenübersicht!J:J,Kollektenübersicht!F:F,#REF!)+SUMIFS(Anfangsbestände!F:F,Anfangsbestände!C:C,#REF!)</f>
        <v>0</v>
      </c>
      <c r="F8" t="str">
        <f t="shared" si="0"/>
        <v/>
      </c>
      <c r="H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" t="str">
        <f t="shared" si="1"/>
        <v/>
      </c>
      <c r="L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" spans="1:15" x14ac:dyDescent="0.25">
      <c r="A9">
        <v>8</v>
      </c>
      <c r="D9" s="27">
        <f>SUMIFS(Kollektenübersicht!H:H,Kollektenübersicht!F:F,#REF!)+SUMIFS(Kollektenübersicht!J:J,Kollektenübersicht!F:F,#REF!)+SUMIFS(Anfangsbestände!F:F,Anfangsbestände!C:C,#REF!)</f>
        <v>0</v>
      </c>
      <c r="F9" t="str">
        <f t="shared" si="0"/>
        <v/>
      </c>
      <c r="H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" t="str">
        <f t="shared" si="1"/>
        <v/>
      </c>
      <c r="L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" spans="1:15" x14ac:dyDescent="0.25">
      <c r="A10">
        <v>9</v>
      </c>
      <c r="D10" s="27">
        <f>SUMIFS(Kollektenübersicht!H:H,Kollektenübersicht!F:F,#REF!)+SUMIFS(Kollektenübersicht!J:J,Kollektenübersicht!F:F,#REF!)+SUMIFS(Anfangsbestände!F:F,Anfangsbestände!C:C,#REF!)</f>
        <v>0</v>
      </c>
      <c r="F10" t="str">
        <f t="shared" si="0"/>
        <v/>
      </c>
      <c r="H1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" t="str">
        <f t="shared" si="1"/>
        <v/>
      </c>
      <c r="L1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  <c r="N10" t="s">
        <v>117</v>
      </c>
    </row>
    <row r="11" spans="1:15" x14ac:dyDescent="0.25">
      <c r="A11">
        <v>10</v>
      </c>
      <c r="D11" s="27">
        <f>SUMIFS(Kollektenübersicht!H:H,Kollektenübersicht!F:F,#REF!)+SUMIFS(Kollektenübersicht!J:J,Kollektenübersicht!F:F,#REF!)+SUMIFS(Anfangsbestände!F:F,Anfangsbestände!C:C,#REF!)</f>
        <v>0</v>
      </c>
      <c r="F11" t="str">
        <f t="shared" si="0"/>
        <v/>
      </c>
      <c r="H1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" t="str">
        <f t="shared" si="1"/>
        <v/>
      </c>
      <c r="L1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" spans="1:15" x14ac:dyDescent="0.25">
      <c r="A12">
        <v>11</v>
      </c>
      <c r="D12" s="27">
        <f>SUMIFS(Kollektenübersicht!H:H,Kollektenübersicht!F:F,#REF!)+SUMIFS(Kollektenübersicht!J:J,Kollektenübersicht!F:F,#REF!)+SUMIFS(Anfangsbestände!F:F,Anfangsbestände!C:C,#REF!)</f>
        <v>0</v>
      </c>
      <c r="F12" t="str">
        <f t="shared" si="0"/>
        <v/>
      </c>
      <c r="H1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" t="str">
        <f t="shared" si="1"/>
        <v/>
      </c>
      <c r="L1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" spans="1:15" x14ac:dyDescent="0.25">
      <c r="A13">
        <v>12</v>
      </c>
      <c r="D13" s="27">
        <f>SUMIFS(Kollektenübersicht!H:H,Kollektenübersicht!F:F,#REF!)+SUMIFS(Kollektenübersicht!J:J,Kollektenübersicht!F:F,#REF!)+SUMIFS(Anfangsbestände!F:F,Anfangsbestände!C:C,#REF!)</f>
        <v>0</v>
      </c>
      <c r="F13" t="str">
        <f t="shared" si="0"/>
        <v/>
      </c>
      <c r="H1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" t="str">
        <f t="shared" si="1"/>
        <v/>
      </c>
      <c r="L1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" spans="1:15" x14ac:dyDescent="0.25">
      <c r="A14">
        <v>13</v>
      </c>
      <c r="D14" s="27">
        <f>SUMIFS(Kollektenübersicht!H:H,Kollektenübersicht!F:F,#REF!)+SUMIFS(Kollektenübersicht!J:J,Kollektenübersicht!F:F,#REF!)+SUMIFS(Anfangsbestände!F:F,Anfangsbestände!C:C,#REF!)</f>
        <v>0</v>
      </c>
      <c r="F14" t="str">
        <f t="shared" si="0"/>
        <v/>
      </c>
      <c r="H1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" t="str">
        <f t="shared" si="1"/>
        <v/>
      </c>
      <c r="L1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5" spans="1:15" x14ac:dyDescent="0.25">
      <c r="A15">
        <v>14</v>
      </c>
      <c r="D15" s="27">
        <f>SUMIFS(Kollektenübersicht!H:H,Kollektenübersicht!F:F,#REF!)+SUMIFS(Kollektenübersicht!J:J,Kollektenübersicht!F:F,#REF!)+SUMIFS(Anfangsbestände!F:F,Anfangsbestände!C:C,#REF!)</f>
        <v>0</v>
      </c>
      <c r="F15" t="str">
        <f t="shared" si="0"/>
        <v/>
      </c>
      <c r="H1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5" t="str">
        <f t="shared" si="1"/>
        <v/>
      </c>
      <c r="L1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6" spans="1:15" x14ac:dyDescent="0.25">
      <c r="A16">
        <v>15</v>
      </c>
      <c r="D16" s="27">
        <f>SUMIFS(Kollektenübersicht!H:H,Kollektenübersicht!F:F,#REF!)+SUMIFS(Kollektenübersicht!J:J,Kollektenübersicht!F:F,#REF!)+SUMIFS(Anfangsbestände!F:F,Anfangsbestände!C:C,#REF!)</f>
        <v>0</v>
      </c>
      <c r="F16" t="str">
        <f t="shared" si="0"/>
        <v/>
      </c>
      <c r="H1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6" t="str">
        <f t="shared" si="1"/>
        <v/>
      </c>
      <c r="L1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7" spans="1:12" x14ac:dyDescent="0.25">
      <c r="A17">
        <v>16</v>
      </c>
      <c r="D17" s="27">
        <f>SUMIFS(Kollektenübersicht!H:H,Kollektenübersicht!F:F,#REF!)+SUMIFS(Kollektenübersicht!J:J,Kollektenübersicht!F:F,#REF!)+SUMIFS(Anfangsbestände!F:F,Anfangsbestände!C:C,#REF!)</f>
        <v>0</v>
      </c>
      <c r="F17" t="str">
        <f t="shared" si="0"/>
        <v/>
      </c>
      <c r="H1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7" t="str">
        <f t="shared" si="1"/>
        <v/>
      </c>
      <c r="L1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8" spans="1:12" x14ac:dyDescent="0.25">
      <c r="A18">
        <v>17</v>
      </c>
      <c r="D18" s="27">
        <f>SUMIFS(Kollektenübersicht!H:H,Kollektenübersicht!F:F,#REF!)+SUMIFS(Kollektenübersicht!J:J,Kollektenübersicht!F:F,#REF!)+SUMIFS(Anfangsbestände!F:F,Anfangsbestände!C:C,#REF!)</f>
        <v>0</v>
      </c>
      <c r="F18" t="str">
        <f t="shared" si="0"/>
        <v/>
      </c>
      <c r="H1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8" t="str">
        <f t="shared" si="1"/>
        <v/>
      </c>
      <c r="L1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9" spans="1:12" x14ac:dyDescent="0.25">
      <c r="A19">
        <v>18</v>
      </c>
      <c r="D19" s="27">
        <f>SUMIFS(Kollektenübersicht!H:H,Kollektenübersicht!F:F,#REF!)+SUMIFS(Kollektenübersicht!J:J,Kollektenübersicht!F:F,#REF!)+SUMIFS(Anfangsbestände!F:F,Anfangsbestände!C:C,#REF!)</f>
        <v>0</v>
      </c>
      <c r="F19" t="str">
        <f t="shared" si="0"/>
        <v/>
      </c>
      <c r="H1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9" t="str">
        <f t="shared" si="1"/>
        <v/>
      </c>
      <c r="L1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0" spans="1:12" x14ac:dyDescent="0.25">
      <c r="A20">
        <v>19</v>
      </c>
      <c r="D20" s="27">
        <f>SUMIFS(Kollektenübersicht!H:H,Kollektenübersicht!F:F,#REF!)+SUMIFS(Kollektenübersicht!J:J,Kollektenübersicht!F:F,#REF!)+SUMIFS(Anfangsbestände!F:F,Anfangsbestände!C:C,#REF!)</f>
        <v>0</v>
      </c>
      <c r="F20" t="str">
        <f t="shared" si="0"/>
        <v/>
      </c>
      <c r="H2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0" t="str">
        <f t="shared" si="1"/>
        <v/>
      </c>
      <c r="L2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1" spans="1:12" x14ac:dyDescent="0.25">
      <c r="A21">
        <v>20</v>
      </c>
      <c r="D21" s="27">
        <f>SUMIFS(Kollektenübersicht!H:H,Kollektenübersicht!F:F,#REF!)+SUMIFS(Kollektenübersicht!J:J,Kollektenübersicht!F:F,#REF!)+SUMIFS(Anfangsbestände!F:F,Anfangsbestände!C:C,#REF!)</f>
        <v>0</v>
      </c>
      <c r="F21" t="str">
        <f t="shared" si="0"/>
        <v/>
      </c>
      <c r="H2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1" t="str">
        <f t="shared" si="1"/>
        <v/>
      </c>
      <c r="L2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2" spans="1:12" x14ac:dyDescent="0.25">
      <c r="A22">
        <v>21</v>
      </c>
      <c r="D22" s="27">
        <f>SUMIFS(Kollektenübersicht!H:H,Kollektenübersicht!F:F,#REF!)+SUMIFS(Kollektenübersicht!J:J,Kollektenübersicht!F:F,#REF!)+SUMIFS(Anfangsbestände!F:F,Anfangsbestände!C:C,#REF!)</f>
        <v>0</v>
      </c>
      <c r="F22" t="str">
        <f t="shared" si="0"/>
        <v/>
      </c>
      <c r="H2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2" t="str">
        <f t="shared" si="1"/>
        <v/>
      </c>
      <c r="L2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3" spans="1:12" x14ac:dyDescent="0.25">
      <c r="A23">
        <v>22</v>
      </c>
      <c r="D23" s="27">
        <f>SUMIFS(Kollektenübersicht!H:H,Kollektenübersicht!F:F,#REF!)+SUMIFS(Kollektenübersicht!J:J,Kollektenübersicht!F:F,#REF!)+SUMIFS(Anfangsbestände!F:F,Anfangsbestände!C:C,#REF!)</f>
        <v>0</v>
      </c>
      <c r="F23" t="str">
        <f t="shared" si="0"/>
        <v/>
      </c>
      <c r="H2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3" t="str">
        <f t="shared" si="1"/>
        <v/>
      </c>
      <c r="L2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4" spans="1:12" x14ac:dyDescent="0.25">
      <c r="A24">
        <v>23</v>
      </c>
      <c r="D24" s="27">
        <f>SUMIFS(Kollektenübersicht!H:H,Kollektenübersicht!F:F,#REF!)+SUMIFS(Kollektenübersicht!J:J,Kollektenübersicht!F:F,#REF!)+SUMIFS(Anfangsbestände!F:F,Anfangsbestände!C:C,#REF!)</f>
        <v>0</v>
      </c>
      <c r="F24" t="str">
        <f t="shared" si="0"/>
        <v/>
      </c>
      <c r="H2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4" t="str">
        <f t="shared" si="1"/>
        <v/>
      </c>
      <c r="L2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5" spans="1:12" x14ac:dyDescent="0.25">
      <c r="A25">
        <v>24</v>
      </c>
      <c r="D25" s="27">
        <f>SUMIFS(Kollektenübersicht!H:H,Kollektenübersicht!F:F,#REF!)+SUMIFS(Kollektenübersicht!J:J,Kollektenübersicht!F:F,#REF!)+SUMIFS(Anfangsbestände!F:F,Anfangsbestände!C:C,#REF!)</f>
        <v>0</v>
      </c>
      <c r="F25" t="str">
        <f t="shared" si="0"/>
        <v/>
      </c>
      <c r="H2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5" t="str">
        <f t="shared" si="1"/>
        <v/>
      </c>
      <c r="L2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6" spans="1:12" x14ac:dyDescent="0.25">
      <c r="A26">
        <v>25</v>
      </c>
      <c r="D26" s="27">
        <f>SUMIFS(Kollektenübersicht!H:H,Kollektenübersicht!F:F,#REF!)+SUMIFS(Kollektenübersicht!J:J,Kollektenübersicht!F:F,#REF!)+SUMIFS(Anfangsbestände!F:F,Anfangsbestände!C:C,#REF!)</f>
        <v>0</v>
      </c>
      <c r="F26" t="str">
        <f t="shared" si="0"/>
        <v/>
      </c>
      <c r="H2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6" t="str">
        <f t="shared" si="1"/>
        <v/>
      </c>
      <c r="L2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7" spans="1:12" x14ac:dyDescent="0.25">
      <c r="A27">
        <v>26</v>
      </c>
      <c r="D27" s="27">
        <f>SUMIFS(Kollektenübersicht!H:H,Kollektenübersicht!F:F,#REF!)+SUMIFS(Kollektenübersicht!J:J,Kollektenübersicht!F:F,#REF!)+SUMIFS(Anfangsbestände!F:F,Anfangsbestände!C:C,#REF!)</f>
        <v>0</v>
      </c>
      <c r="F27" t="str">
        <f t="shared" si="0"/>
        <v/>
      </c>
      <c r="H2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7" t="str">
        <f t="shared" si="1"/>
        <v/>
      </c>
      <c r="L2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8" spans="1:12" x14ac:dyDescent="0.25">
      <c r="A28">
        <v>27</v>
      </c>
      <c r="D28" s="27">
        <f>SUMIFS(Kollektenübersicht!H:H,Kollektenübersicht!F:F,#REF!)+SUMIFS(Kollektenübersicht!J:J,Kollektenübersicht!F:F,#REF!)+SUMIFS(Anfangsbestände!F:F,Anfangsbestände!C:C,#REF!)</f>
        <v>0</v>
      </c>
      <c r="F28" t="str">
        <f t="shared" si="0"/>
        <v/>
      </c>
      <c r="H2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8" t="str">
        <f t="shared" si="1"/>
        <v/>
      </c>
      <c r="L2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29" spans="1:12" x14ac:dyDescent="0.25">
      <c r="A29">
        <v>28</v>
      </c>
      <c r="D29" s="27">
        <f>SUMIFS(Kollektenübersicht!H:H,Kollektenübersicht!F:F,#REF!)+SUMIFS(Kollektenübersicht!J:J,Kollektenübersicht!F:F,#REF!)+SUMIFS(Anfangsbestände!F:F,Anfangsbestände!C:C,#REF!)</f>
        <v>0</v>
      </c>
      <c r="F29" t="str">
        <f t="shared" si="0"/>
        <v/>
      </c>
      <c r="H2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29" t="str">
        <f t="shared" si="1"/>
        <v/>
      </c>
      <c r="L2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0" spans="1:12" x14ac:dyDescent="0.25">
      <c r="A30">
        <v>29</v>
      </c>
      <c r="D30" s="27">
        <f>SUMIFS(Kollektenübersicht!H:H,Kollektenübersicht!F:F,#REF!)+SUMIFS(Kollektenübersicht!J:J,Kollektenübersicht!F:F,#REF!)+SUMIFS(Anfangsbestände!F:F,Anfangsbestände!C:C,#REF!)</f>
        <v>0</v>
      </c>
      <c r="F30" t="str">
        <f t="shared" si="0"/>
        <v/>
      </c>
      <c r="H3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0" t="str">
        <f t="shared" si="1"/>
        <v/>
      </c>
      <c r="L3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1" spans="1:12" x14ac:dyDescent="0.25">
      <c r="A31">
        <v>30</v>
      </c>
      <c r="D31" s="27">
        <f>SUMIFS(Kollektenübersicht!H:H,Kollektenübersicht!F:F,#REF!)+SUMIFS(Kollektenübersicht!J:J,Kollektenübersicht!F:F,#REF!)+SUMIFS(Anfangsbestände!F:F,Anfangsbestände!C:C,#REF!)</f>
        <v>0</v>
      </c>
      <c r="F31" t="str">
        <f t="shared" si="0"/>
        <v/>
      </c>
      <c r="H3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1" t="str">
        <f t="shared" si="1"/>
        <v/>
      </c>
      <c r="L3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2" spans="1:12" x14ac:dyDescent="0.25">
      <c r="A32">
        <v>31</v>
      </c>
      <c r="D32" s="27">
        <f>SUMIFS(Kollektenübersicht!H:H,Kollektenübersicht!F:F,#REF!)+SUMIFS(Kollektenübersicht!J:J,Kollektenübersicht!F:F,#REF!)+SUMIFS(Anfangsbestände!F:F,Anfangsbestände!C:C,#REF!)</f>
        <v>0</v>
      </c>
      <c r="F32" t="str">
        <f t="shared" si="0"/>
        <v/>
      </c>
      <c r="H3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2" t="str">
        <f t="shared" si="1"/>
        <v/>
      </c>
      <c r="L3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3" spans="1:12" x14ac:dyDescent="0.25">
      <c r="A33">
        <v>32</v>
      </c>
      <c r="D33" s="27">
        <f>SUMIFS(Kollektenübersicht!H:H,Kollektenübersicht!F:F,#REF!)+SUMIFS(Kollektenübersicht!J:J,Kollektenübersicht!F:F,#REF!)+SUMIFS(Anfangsbestände!F:F,Anfangsbestände!C:C,#REF!)</f>
        <v>0</v>
      </c>
      <c r="F33" t="str">
        <f t="shared" si="0"/>
        <v/>
      </c>
      <c r="H3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3" t="str">
        <f t="shared" si="1"/>
        <v/>
      </c>
      <c r="L3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4" spans="1:12" x14ac:dyDescent="0.25">
      <c r="A34">
        <v>33</v>
      </c>
      <c r="D34" s="27">
        <f>SUMIFS(Kollektenübersicht!H:H,Kollektenübersicht!F:F,#REF!)+SUMIFS(Kollektenübersicht!J:J,Kollektenübersicht!F:F,#REF!)+SUMIFS(Anfangsbestände!F:F,Anfangsbestände!C:C,#REF!)</f>
        <v>0</v>
      </c>
      <c r="F34" t="str">
        <f t="shared" si="0"/>
        <v/>
      </c>
      <c r="H3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4" t="str">
        <f t="shared" si="1"/>
        <v/>
      </c>
      <c r="L3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5" spans="1:12" x14ac:dyDescent="0.25">
      <c r="A35">
        <v>34</v>
      </c>
      <c r="D35" s="27">
        <f>SUMIFS(Kollektenübersicht!H:H,Kollektenübersicht!F:F,#REF!)+SUMIFS(Kollektenübersicht!J:J,Kollektenübersicht!F:F,#REF!)+SUMIFS(Anfangsbestände!F:F,Anfangsbestände!C:C,#REF!)</f>
        <v>0</v>
      </c>
      <c r="F35" t="str">
        <f t="shared" si="0"/>
        <v/>
      </c>
      <c r="H3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5" t="str">
        <f t="shared" si="1"/>
        <v/>
      </c>
      <c r="L3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6" spans="1:12" x14ac:dyDescent="0.25">
      <c r="A36">
        <v>35</v>
      </c>
      <c r="D36" s="27">
        <f>SUMIFS(Kollektenübersicht!H:H,Kollektenübersicht!F:F,#REF!)+SUMIFS(Kollektenübersicht!J:J,Kollektenübersicht!F:F,#REF!)+SUMIFS(Anfangsbestände!F:F,Anfangsbestände!C:C,#REF!)</f>
        <v>0</v>
      </c>
      <c r="F36" t="str">
        <f t="shared" si="0"/>
        <v/>
      </c>
      <c r="H3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6" t="str">
        <f t="shared" si="1"/>
        <v/>
      </c>
      <c r="L3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7" spans="1:12" x14ac:dyDescent="0.25">
      <c r="A37">
        <v>36</v>
      </c>
      <c r="D37" s="27">
        <f>SUMIFS(Kollektenübersicht!H:H,Kollektenübersicht!F:F,#REF!)+SUMIFS(Kollektenübersicht!J:J,Kollektenübersicht!F:F,#REF!)+SUMIFS(Anfangsbestände!F:F,Anfangsbestände!C:C,#REF!)</f>
        <v>0</v>
      </c>
      <c r="F37" t="str">
        <f t="shared" si="0"/>
        <v/>
      </c>
      <c r="H3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7" t="str">
        <f t="shared" si="1"/>
        <v/>
      </c>
      <c r="L3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8" spans="1:12" x14ac:dyDescent="0.25">
      <c r="A38">
        <v>37</v>
      </c>
      <c r="D38" s="27">
        <f>SUMIFS(Kollektenübersicht!H:H,Kollektenübersicht!F:F,#REF!)+SUMIFS(Kollektenübersicht!J:J,Kollektenübersicht!F:F,#REF!)+SUMIFS(Anfangsbestände!F:F,Anfangsbestände!C:C,#REF!)</f>
        <v>0</v>
      </c>
      <c r="F38" t="str">
        <f t="shared" si="0"/>
        <v/>
      </c>
      <c r="H3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8" t="str">
        <f t="shared" si="1"/>
        <v/>
      </c>
      <c r="L3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39" spans="1:12" x14ac:dyDescent="0.25">
      <c r="A39">
        <v>38</v>
      </c>
      <c r="D39" s="27">
        <f>SUMIFS(Kollektenübersicht!H:H,Kollektenübersicht!F:F,#REF!)+SUMIFS(Kollektenübersicht!J:J,Kollektenübersicht!F:F,#REF!)+SUMIFS(Anfangsbestände!F:F,Anfangsbestände!C:C,#REF!)</f>
        <v>0</v>
      </c>
      <c r="F39" t="str">
        <f t="shared" si="0"/>
        <v/>
      </c>
      <c r="H3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39" t="str">
        <f t="shared" si="1"/>
        <v/>
      </c>
      <c r="L3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0" spans="1:12" x14ac:dyDescent="0.25">
      <c r="A40">
        <v>39</v>
      </c>
      <c r="D40" s="27">
        <f>SUMIFS(Kollektenübersicht!H:H,Kollektenübersicht!F:F,#REF!)+SUMIFS(Kollektenübersicht!J:J,Kollektenübersicht!F:F,#REF!)+SUMIFS(Anfangsbestände!F:F,Anfangsbestände!C:C,#REF!)</f>
        <v>0</v>
      </c>
      <c r="F40" t="str">
        <f t="shared" si="0"/>
        <v/>
      </c>
      <c r="H4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0" t="str">
        <f t="shared" si="1"/>
        <v/>
      </c>
      <c r="L4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1" spans="1:12" x14ac:dyDescent="0.25">
      <c r="A41">
        <v>40</v>
      </c>
      <c r="D41" s="27">
        <f>SUMIFS(Kollektenübersicht!H:H,Kollektenübersicht!F:F,#REF!)+SUMIFS(Kollektenübersicht!J:J,Kollektenübersicht!F:F,#REF!)+SUMIFS(Anfangsbestände!F:F,Anfangsbestände!C:C,#REF!)</f>
        <v>0</v>
      </c>
      <c r="F41" t="str">
        <f t="shared" si="0"/>
        <v/>
      </c>
      <c r="H4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1" t="str">
        <f t="shared" si="1"/>
        <v/>
      </c>
      <c r="L4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2" spans="1:12" x14ac:dyDescent="0.25">
      <c r="A42">
        <v>41</v>
      </c>
      <c r="D42" s="27">
        <f>SUMIFS(Kollektenübersicht!H:H,Kollektenübersicht!F:F,#REF!)+SUMIFS(Kollektenübersicht!J:J,Kollektenübersicht!F:F,#REF!)+SUMIFS(Anfangsbestände!F:F,Anfangsbestände!C:C,#REF!)</f>
        <v>0</v>
      </c>
      <c r="F42" t="str">
        <f t="shared" si="0"/>
        <v/>
      </c>
      <c r="H4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2" t="str">
        <f t="shared" si="1"/>
        <v/>
      </c>
      <c r="L4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3" spans="1:12" x14ac:dyDescent="0.25">
      <c r="A43">
        <v>42</v>
      </c>
      <c r="D43" s="27">
        <f>SUMIFS(Kollektenübersicht!H:H,Kollektenübersicht!F:F,#REF!)+SUMIFS(Kollektenübersicht!J:J,Kollektenübersicht!F:F,#REF!)+SUMIFS(Anfangsbestände!F:F,Anfangsbestände!C:C,#REF!)</f>
        <v>0</v>
      </c>
      <c r="F43" t="str">
        <f t="shared" si="0"/>
        <v/>
      </c>
      <c r="H4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3" t="str">
        <f t="shared" si="1"/>
        <v/>
      </c>
      <c r="L4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4" spans="1:12" x14ac:dyDescent="0.25">
      <c r="A44">
        <v>43</v>
      </c>
      <c r="D44" s="27">
        <f>SUMIFS(Kollektenübersicht!H:H,Kollektenübersicht!F:F,#REF!)+SUMIFS(Kollektenübersicht!J:J,Kollektenübersicht!F:F,#REF!)+SUMIFS(Anfangsbestände!F:F,Anfangsbestände!C:C,#REF!)</f>
        <v>0</v>
      </c>
      <c r="F44" t="str">
        <f t="shared" si="0"/>
        <v/>
      </c>
      <c r="H4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4" t="str">
        <f t="shared" si="1"/>
        <v/>
      </c>
      <c r="L4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5" spans="1:12" x14ac:dyDescent="0.25">
      <c r="A45">
        <v>44</v>
      </c>
      <c r="D45" s="27">
        <f>SUMIFS(Kollektenübersicht!H:H,Kollektenübersicht!F:F,#REF!)+SUMIFS(Kollektenübersicht!J:J,Kollektenübersicht!F:F,#REF!)+SUMIFS(Anfangsbestände!F:F,Anfangsbestände!C:C,#REF!)</f>
        <v>0</v>
      </c>
      <c r="F45" t="str">
        <f t="shared" si="0"/>
        <v/>
      </c>
      <c r="H4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5" t="str">
        <f t="shared" si="1"/>
        <v/>
      </c>
      <c r="L4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6" spans="1:12" x14ac:dyDescent="0.25">
      <c r="A46">
        <v>45</v>
      </c>
      <c r="D46" s="27">
        <f>SUMIFS(Kollektenübersicht!H:H,Kollektenübersicht!F:F,#REF!)+SUMIFS(Kollektenübersicht!J:J,Kollektenübersicht!F:F,#REF!)+SUMIFS(Anfangsbestände!F:F,Anfangsbestände!C:C,#REF!)</f>
        <v>0</v>
      </c>
      <c r="F46" t="str">
        <f t="shared" si="0"/>
        <v/>
      </c>
      <c r="H4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6" t="str">
        <f t="shared" si="1"/>
        <v/>
      </c>
      <c r="L4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7" spans="1:12" x14ac:dyDescent="0.25">
      <c r="A47">
        <v>46</v>
      </c>
      <c r="D47" s="27">
        <f>SUMIFS(Kollektenübersicht!H:H,Kollektenübersicht!F:F,#REF!)+SUMIFS(Kollektenübersicht!J:J,Kollektenübersicht!F:F,#REF!)+SUMIFS(Anfangsbestände!F:F,Anfangsbestände!C:C,#REF!)</f>
        <v>0</v>
      </c>
      <c r="F47" t="str">
        <f t="shared" si="0"/>
        <v/>
      </c>
      <c r="H4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7" t="str">
        <f t="shared" si="1"/>
        <v/>
      </c>
      <c r="L4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8" spans="1:12" x14ac:dyDescent="0.25">
      <c r="A48">
        <v>47</v>
      </c>
      <c r="D48" s="27">
        <f>SUMIFS(Kollektenübersicht!H:H,Kollektenübersicht!F:F,#REF!)+SUMIFS(Kollektenübersicht!J:J,Kollektenübersicht!F:F,#REF!)+SUMIFS(Anfangsbestände!F:F,Anfangsbestände!C:C,#REF!)</f>
        <v>0</v>
      </c>
      <c r="F48" t="str">
        <f t="shared" si="0"/>
        <v/>
      </c>
      <c r="H4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8" t="str">
        <f t="shared" si="1"/>
        <v/>
      </c>
      <c r="L4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49" spans="1:12" x14ac:dyDescent="0.25">
      <c r="A49">
        <v>48</v>
      </c>
      <c r="D49" s="27">
        <f>SUMIFS(Kollektenübersicht!H:H,Kollektenübersicht!F:F,#REF!)+SUMIFS(Kollektenübersicht!J:J,Kollektenübersicht!F:F,#REF!)+SUMIFS(Anfangsbestände!F:F,Anfangsbestände!C:C,#REF!)</f>
        <v>0</v>
      </c>
      <c r="F49" t="str">
        <f t="shared" si="0"/>
        <v/>
      </c>
      <c r="H4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49" t="str">
        <f t="shared" si="1"/>
        <v/>
      </c>
      <c r="L4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0" spans="1:12" x14ac:dyDescent="0.25">
      <c r="A50">
        <v>49</v>
      </c>
      <c r="D50" s="27">
        <f>SUMIFS(Kollektenübersicht!H:H,Kollektenübersicht!F:F,#REF!)+SUMIFS(Kollektenübersicht!J:J,Kollektenübersicht!F:F,#REF!)+SUMIFS(Anfangsbestände!F:F,Anfangsbestände!C:C,#REF!)</f>
        <v>0</v>
      </c>
      <c r="F50" t="str">
        <f t="shared" si="0"/>
        <v/>
      </c>
      <c r="H5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0" t="str">
        <f t="shared" si="1"/>
        <v/>
      </c>
      <c r="L5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1" spans="1:12" x14ac:dyDescent="0.25">
      <c r="A51">
        <v>50</v>
      </c>
      <c r="D51" s="27">
        <f>SUMIFS(Kollektenübersicht!H:H,Kollektenübersicht!F:F,#REF!)+SUMIFS(Kollektenübersicht!J:J,Kollektenübersicht!F:F,#REF!)+SUMIFS(Anfangsbestände!F:F,Anfangsbestände!C:C,#REF!)</f>
        <v>0</v>
      </c>
      <c r="F51" t="str">
        <f t="shared" si="0"/>
        <v/>
      </c>
      <c r="H5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1" t="str">
        <f t="shared" si="1"/>
        <v/>
      </c>
      <c r="L5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2" spans="1:12" x14ac:dyDescent="0.25">
      <c r="A52">
        <v>51</v>
      </c>
      <c r="D52" s="27">
        <f>SUMIFS(Kollektenübersicht!H:H,Kollektenübersicht!F:F,#REF!)+SUMIFS(Kollektenübersicht!J:J,Kollektenübersicht!F:F,#REF!)+SUMIFS(Anfangsbestände!F:F,Anfangsbestände!C:C,#REF!)</f>
        <v>0</v>
      </c>
      <c r="F52" t="str">
        <f t="shared" si="0"/>
        <v/>
      </c>
      <c r="H5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2" t="str">
        <f t="shared" si="1"/>
        <v/>
      </c>
      <c r="L5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3" spans="1:12" x14ac:dyDescent="0.25">
      <c r="A53">
        <v>52</v>
      </c>
      <c r="D53" s="27">
        <f>SUMIFS(Kollektenübersicht!H:H,Kollektenübersicht!F:F,#REF!)+SUMIFS(Kollektenübersicht!J:J,Kollektenübersicht!F:F,#REF!)+SUMIFS(Anfangsbestände!F:F,Anfangsbestände!C:C,#REF!)</f>
        <v>0</v>
      </c>
      <c r="F53" t="str">
        <f t="shared" si="0"/>
        <v/>
      </c>
      <c r="H5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3" t="str">
        <f t="shared" si="1"/>
        <v/>
      </c>
      <c r="L5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4" spans="1:12" x14ac:dyDescent="0.25">
      <c r="A54">
        <v>53</v>
      </c>
      <c r="D54" s="27">
        <f>SUMIFS(Kollektenübersicht!H:H,Kollektenübersicht!F:F,#REF!)+SUMIFS(Kollektenübersicht!J:J,Kollektenübersicht!F:F,#REF!)+SUMIFS(Anfangsbestände!F:F,Anfangsbestände!C:C,#REF!)</f>
        <v>0</v>
      </c>
      <c r="F54" t="str">
        <f t="shared" si="0"/>
        <v/>
      </c>
      <c r="H5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4" t="str">
        <f t="shared" si="1"/>
        <v/>
      </c>
      <c r="L5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5" spans="1:12" x14ac:dyDescent="0.25">
      <c r="A55">
        <v>54</v>
      </c>
      <c r="D55" s="27">
        <f>SUMIFS(Kollektenübersicht!H:H,Kollektenübersicht!F:F,#REF!)+SUMIFS(Kollektenübersicht!J:J,Kollektenübersicht!F:F,#REF!)+SUMIFS(Anfangsbestände!F:F,Anfangsbestände!C:C,#REF!)</f>
        <v>0</v>
      </c>
      <c r="F55" t="str">
        <f t="shared" si="0"/>
        <v/>
      </c>
      <c r="H5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5" t="str">
        <f t="shared" si="1"/>
        <v/>
      </c>
      <c r="L5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6" spans="1:12" x14ac:dyDescent="0.25">
      <c r="A56">
        <v>55</v>
      </c>
      <c r="D56" s="27">
        <f>SUMIFS(Kollektenübersicht!H:H,Kollektenübersicht!F:F,#REF!)+SUMIFS(Kollektenübersicht!J:J,Kollektenübersicht!F:F,#REF!)+SUMIFS(Anfangsbestände!F:F,Anfangsbestände!C:C,#REF!)</f>
        <v>0</v>
      </c>
      <c r="F56" t="str">
        <f t="shared" si="0"/>
        <v/>
      </c>
      <c r="H5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6" t="str">
        <f t="shared" si="1"/>
        <v/>
      </c>
      <c r="L5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7" spans="1:12" x14ac:dyDescent="0.25">
      <c r="A57">
        <v>56</v>
      </c>
      <c r="D57" s="27">
        <f>SUMIFS(Kollektenübersicht!H:H,Kollektenübersicht!F:F,#REF!)+SUMIFS(Kollektenübersicht!J:J,Kollektenübersicht!F:F,#REF!)+SUMIFS(Anfangsbestände!F:F,Anfangsbestände!C:C,#REF!)</f>
        <v>0</v>
      </c>
      <c r="F57" t="str">
        <f t="shared" si="0"/>
        <v/>
      </c>
      <c r="H5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7" t="str">
        <f t="shared" si="1"/>
        <v/>
      </c>
      <c r="L5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8" spans="1:12" x14ac:dyDescent="0.25">
      <c r="A58">
        <v>57</v>
      </c>
      <c r="D58" s="27">
        <f>SUMIFS(Kollektenübersicht!H:H,Kollektenübersicht!F:F,#REF!)+SUMIFS(Kollektenübersicht!J:J,Kollektenübersicht!F:F,#REF!)+SUMIFS(Anfangsbestände!F:F,Anfangsbestände!C:C,#REF!)</f>
        <v>0</v>
      </c>
      <c r="F58" t="str">
        <f t="shared" si="0"/>
        <v/>
      </c>
      <c r="H5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8" t="str">
        <f t="shared" si="1"/>
        <v/>
      </c>
      <c r="L5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9" spans="1:12" x14ac:dyDescent="0.25">
      <c r="A59">
        <v>58</v>
      </c>
      <c r="D59" s="27">
        <f>SUMIFS(Kollektenübersicht!H:H,Kollektenübersicht!F:F,#REF!)+SUMIFS(Kollektenübersicht!J:J,Kollektenübersicht!F:F,#REF!)+SUMIFS(Anfangsbestände!F:F,Anfangsbestände!C:C,#REF!)</f>
        <v>0</v>
      </c>
      <c r="F59" t="str">
        <f t="shared" si="0"/>
        <v/>
      </c>
      <c r="H5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59" t="str">
        <f t="shared" si="1"/>
        <v/>
      </c>
      <c r="L5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0" spans="1:12" x14ac:dyDescent="0.25">
      <c r="A60">
        <v>59</v>
      </c>
      <c r="D60" s="27">
        <f>SUMIFS(Kollektenübersicht!H:H,Kollektenübersicht!F:F,#REF!)+SUMIFS(Kollektenübersicht!J:J,Kollektenübersicht!F:F,#REF!)+SUMIFS(Anfangsbestände!F:F,Anfangsbestände!C:C,#REF!)</f>
        <v>0</v>
      </c>
      <c r="F60" t="str">
        <f t="shared" si="0"/>
        <v/>
      </c>
      <c r="H6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0" t="str">
        <f t="shared" si="1"/>
        <v/>
      </c>
      <c r="L6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1" spans="1:12" x14ac:dyDescent="0.25">
      <c r="A61">
        <v>60</v>
      </c>
      <c r="D61" s="27">
        <f>SUMIFS(Kollektenübersicht!H:H,Kollektenübersicht!F:F,#REF!)+SUMIFS(Kollektenübersicht!J:J,Kollektenübersicht!F:F,#REF!)+SUMIFS(Anfangsbestände!F:F,Anfangsbestände!C:C,#REF!)</f>
        <v>0</v>
      </c>
      <c r="F61" t="str">
        <f t="shared" si="0"/>
        <v/>
      </c>
      <c r="H6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1" t="str">
        <f t="shared" si="1"/>
        <v/>
      </c>
      <c r="L6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2" spans="1:12" x14ac:dyDescent="0.25">
      <c r="A62">
        <v>61</v>
      </c>
      <c r="D62" s="27">
        <f>SUMIFS(Kollektenübersicht!H:H,Kollektenübersicht!F:F,#REF!)+SUMIFS(Kollektenübersicht!J:J,Kollektenübersicht!F:F,#REF!)+SUMIFS(Anfangsbestände!F:F,Anfangsbestände!C:C,#REF!)</f>
        <v>0</v>
      </c>
      <c r="F62" t="str">
        <f t="shared" si="0"/>
        <v/>
      </c>
      <c r="H6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2" t="str">
        <f t="shared" si="1"/>
        <v/>
      </c>
      <c r="L6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3" spans="1:12" x14ac:dyDescent="0.25">
      <c r="A63">
        <v>62</v>
      </c>
      <c r="D63" s="27">
        <f>SUMIFS(Kollektenübersicht!H:H,Kollektenübersicht!F:F,#REF!)+SUMIFS(Kollektenübersicht!J:J,Kollektenübersicht!F:F,#REF!)+SUMIFS(Anfangsbestände!F:F,Anfangsbestände!C:C,#REF!)</f>
        <v>0</v>
      </c>
      <c r="F63" t="str">
        <f t="shared" si="0"/>
        <v/>
      </c>
      <c r="H6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3" t="str">
        <f t="shared" si="1"/>
        <v/>
      </c>
      <c r="L6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4" spans="1:12" x14ac:dyDescent="0.25">
      <c r="A64">
        <v>63</v>
      </c>
      <c r="D64" s="27">
        <f>SUMIFS(Kollektenübersicht!H:H,Kollektenübersicht!F:F,#REF!)+SUMIFS(Kollektenübersicht!J:J,Kollektenübersicht!F:F,#REF!)+SUMIFS(Anfangsbestände!F:F,Anfangsbestände!C:C,#REF!)</f>
        <v>0</v>
      </c>
      <c r="F64" t="str">
        <f t="shared" si="0"/>
        <v/>
      </c>
      <c r="H6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4" t="str">
        <f t="shared" si="1"/>
        <v/>
      </c>
      <c r="L6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5" spans="1:12" x14ac:dyDescent="0.25">
      <c r="A65">
        <v>64</v>
      </c>
      <c r="D65" s="27">
        <f>SUMIFS(Kollektenübersicht!H:H,Kollektenübersicht!F:F,#REF!)+SUMIFS(Kollektenübersicht!J:J,Kollektenübersicht!F:F,#REF!)+SUMIFS(Anfangsbestände!F:F,Anfangsbestände!C:C,#REF!)</f>
        <v>0</v>
      </c>
      <c r="F65" t="str">
        <f t="shared" si="0"/>
        <v/>
      </c>
      <c r="H6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5" t="str">
        <f t="shared" si="1"/>
        <v/>
      </c>
      <c r="L6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6" spans="1:12" x14ac:dyDescent="0.25">
      <c r="A66">
        <v>65</v>
      </c>
      <c r="D66" s="27">
        <f>SUMIFS(Kollektenübersicht!H:H,Kollektenübersicht!F:F,#REF!)+SUMIFS(Kollektenübersicht!J:J,Kollektenübersicht!F:F,#REF!)+SUMIFS(Anfangsbestände!F:F,Anfangsbestände!C:C,#REF!)</f>
        <v>0</v>
      </c>
      <c r="F66" t="str">
        <f t="shared" si="0"/>
        <v/>
      </c>
      <c r="H6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6" t="str">
        <f t="shared" si="1"/>
        <v/>
      </c>
      <c r="L6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7" spans="1:12" x14ac:dyDescent="0.25">
      <c r="A67">
        <v>66</v>
      </c>
      <c r="D67" s="27">
        <f>SUMIFS(Kollektenübersicht!H:H,Kollektenübersicht!F:F,#REF!)+SUMIFS(Kollektenübersicht!J:J,Kollektenübersicht!F:F,#REF!)+SUMIFS(Anfangsbestände!F:F,Anfangsbestände!C:C,#REF!)</f>
        <v>0</v>
      </c>
      <c r="F67" t="str">
        <f t="shared" ref="F67:F130" si="2">IF(H67=0,"",3000+A67)</f>
        <v/>
      </c>
      <c r="H6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7" t="str">
        <f t="shared" ref="J67:J130" si="3">IF(L67=0,"",1000+A67)</f>
        <v/>
      </c>
      <c r="L6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8" spans="1:12" x14ac:dyDescent="0.25">
      <c r="A68">
        <v>67</v>
      </c>
      <c r="D68" s="27">
        <f>SUMIFS(Kollektenübersicht!H:H,Kollektenübersicht!F:F,#REF!)+SUMIFS(Kollektenübersicht!J:J,Kollektenübersicht!F:F,#REF!)+SUMIFS(Anfangsbestände!F:F,Anfangsbestände!C:C,#REF!)</f>
        <v>0</v>
      </c>
      <c r="F68" t="str">
        <f t="shared" si="2"/>
        <v/>
      </c>
      <c r="H6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8" t="str">
        <f t="shared" si="3"/>
        <v/>
      </c>
      <c r="L6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69" spans="1:12" x14ac:dyDescent="0.25">
      <c r="A69">
        <v>68</v>
      </c>
      <c r="D69" s="27">
        <f>SUMIFS(Kollektenübersicht!H:H,Kollektenübersicht!F:F,#REF!)+SUMIFS(Kollektenübersicht!J:J,Kollektenübersicht!F:F,#REF!)+SUMIFS(Anfangsbestände!F:F,Anfangsbestände!C:C,#REF!)</f>
        <v>0</v>
      </c>
      <c r="F69" t="str">
        <f t="shared" si="2"/>
        <v/>
      </c>
      <c r="H6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69" t="str">
        <f t="shared" si="3"/>
        <v/>
      </c>
      <c r="L6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0" spans="1:12" x14ac:dyDescent="0.25">
      <c r="A70">
        <v>69</v>
      </c>
      <c r="D70" s="27">
        <f>SUMIFS(Kollektenübersicht!H:H,Kollektenübersicht!F:F,#REF!)+SUMIFS(Kollektenübersicht!J:J,Kollektenübersicht!F:F,#REF!)+SUMIFS(Anfangsbestände!F:F,Anfangsbestände!C:C,#REF!)</f>
        <v>0</v>
      </c>
      <c r="F70" t="str">
        <f t="shared" si="2"/>
        <v/>
      </c>
      <c r="H7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0" t="str">
        <f t="shared" si="3"/>
        <v/>
      </c>
      <c r="L7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1" spans="1:12" x14ac:dyDescent="0.25">
      <c r="A71">
        <v>70</v>
      </c>
      <c r="D71" s="27">
        <f>SUMIFS(Kollektenübersicht!H:H,Kollektenübersicht!F:F,#REF!)+SUMIFS(Kollektenübersicht!J:J,Kollektenübersicht!F:F,#REF!)+SUMIFS(Anfangsbestände!F:F,Anfangsbestände!C:C,#REF!)</f>
        <v>0</v>
      </c>
      <c r="F71" t="str">
        <f t="shared" si="2"/>
        <v/>
      </c>
      <c r="H7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1" t="str">
        <f t="shared" si="3"/>
        <v/>
      </c>
      <c r="L7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2" spans="1:12" x14ac:dyDescent="0.25">
      <c r="A72">
        <v>71</v>
      </c>
      <c r="D72" s="27">
        <f>SUMIFS(Kollektenübersicht!H:H,Kollektenübersicht!F:F,#REF!)+SUMIFS(Kollektenübersicht!J:J,Kollektenübersicht!F:F,#REF!)+SUMIFS(Anfangsbestände!F:F,Anfangsbestände!C:C,#REF!)</f>
        <v>0</v>
      </c>
      <c r="F72" t="str">
        <f t="shared" si="2"/>
        <v/>
      </c>
      <c r="H7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2" t="str">
        <f t="shared" si="3"/>
        <v/>
      </c>
      <c r="L7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3" spans="1:12" x14ac:dyDescent="0.25">
      <c r="A73">
        <v>72</v>
      </c>
      <c r="D73" s="27">
        <f>SUMIFS(Kollektenübersicht!H:H,Kollektenübersicht!F:F,#REF!)+SUMIFS(Kollektenübersicht!J:J,Kollektenübersicht!F:F,#REF!)+SUMIFS(Anfangsbestände!F:F,Anfangsbestände!C:C,#REF!)</f>
        <v>0</v>
      </c>
      <c r="F73" t="str">
        <f t="shared" si="2"/>
        <v/>
      </c>
      <c r="H7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3" t="str">
        <f t="shared" si="3"/>
        <v/>
      </c>
      <c r="L7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4" spans="1:12" x14ac:dyDescent="0.25">
      <c r="A74">
        <v>73</v>
      </c>
      <c r="D74" s="27">
        <f>SUMIFS(Kollektenübersicht!H:H,Kollektenübersicht!F:F,#REF!)+SUMIFS(Kollektenübersicht!J:J,Kollektenübersicht!F:F,#REF!)+SUMIFS(Anfangsbestände!F:F,Anfangsbestände!C:C,#REF!)</f>
        <v>0</v>
      </c>
      <c r="F74" t="str">
        <f t="shared" si="2"/>
        <v/>
      </c>
      <c r="H7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4" t="str">
        <f t="shared" si="3"/>
        <v/>
      </c>
      <c r="L7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5" spans="1:12" x14ac:dyDescent="0.25">
      <c r="A75">
        <v>74</v>
      </c>
      <c r="D75" s="27">
        <f>SUMIFS(Kollektenübersicht!H:H,Kollektenübersicht!F:F,#REF!)+SUMIFS(Kollektenübersicht!J:J,Kollektenübersicht!F:F,#REF!)+SUMIFS(Anfangsbestände!F:F,Anfangsbestände!C:C,#REF!)</f>
        <v>0</v>
      </c>
      <c r="F75" t="str">
        <f t="shared" si="2"/>
        <v/>
      </c>
      <c r="H7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5" t="str">
        <f t="shared" si="3"/>
        <v/>
      </c>
      <c r="L7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6" spans="1:12" x14ac:dyDescent="0.25">
      <c r="A76">
        <v>75</v>
      </c>
      <c r="D76" s="27">
        <f>SUMIFS(Kollektenübersicht!H:H,Kollektenübersicht!F:F,#REF!)+SUMIFS(Kollektenübersicht!J:J,Kollektenübersicht!F:F,#REF!)+SUMIFS(Anfangsbestände!F:F,Anfangsbestände!C:C,#REF!)</f>
        <v>0</v>
      </c>
      <c r="F76" t="str">
        <f t="shared" si="2"/>
        <v/>
      </c>
      <c r="H7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6" t="str">
        <f t="shared" si="3"/>
        <v/>
      </c>
      <c r="L7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7" spans="1:12" x14ac:dyDescent="0.25">
      <c r="A77">
        <v>76</v>
      </c>
      <c r="D77" s="27">
        <f>SUMIFS(Kollektenübersicht!H:H,Kollektenübersicht!F:F,#REF!)+SUMIFS(Kollektenübersicht!J:J,Kollektenübersicht!F:F,#REF!)+SUMIFS(Anfangsbestände!F:F,Anfangsbestände!C:C,#REF!)</f>
        <v>0</v>
      </c>
      <c r="F77" t="str">
        <f t="shared" si="2"/>
        <v/>
      </c>
      <c r="H7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7" t="str">
        <f t="shared" si="3"/>
        <v/>
      </c>
      <c r="L7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8" spans="1:12" x14ac:dyDescent="0.25">
      <c r="A78">
        <v>77</v>
      </c>
      <c r="D78" s="27">
        <f>SUMIFS(Kollektenübersicht!H:H,Kollektenübersicht!F:F,#REF!)+SUMIFS(Kollektenübersicht!J:J,Kollektenübersicht!F:F,#REF!)+SUMIFS(Anfangsbestände!F:F,Anfangsbestände!C:C,#REF!)</f>
        <v>0</v>
      </c>
      <c r="F78" t="str">
        <f t="shared" si="2"/>
        <v/>
      </c>
      <c r="H7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8" t="str">
        <f t="shared" si="3"/>
        <v/>
      </c>
      <c r="L7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79" spans="1:12" x14ac:dyDescent="0.25">
      <c r="A79">
        <v>78</v>
      </c>
      <c r="D79" s="27">
        <f>SUMIFS(Kollektenübersicht!H:H,Kollektenübersicht!F:F,#REF!)+SUMIFS(Kollektenübersicht!J:J,Kollektenübersicht!F:F,#REF!)+SUMIFS(Anfangsbestände!F:F,Anfangsbestände!C:C,#REF!)</f>
        <v>0</v>
      </c>
      <c r="F79" t="str">
        <f t="shared" si="2"/>
        <v/>
      </c>
      <c r="H7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79" t="str">
        <f t="shared" si="3"/>
        <v/>
      </c>
      <c r="L7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0" spans="1:12" x14ac:dyDescent="0.25">
      <c r="A80">
        <v>79</v>
      </c>
      <c r="D80" s="27">
        <f>SUMIFS(Kollektenübersicht!H:H,Kollektenübersicht!F:F,#REF!)+SUMIFS(Kollektenübersicht!J:J,Kollektenübersicht!F:F,#REF!)+SUMIFS(Anfangsbestände!F:F,Anfangsbestände!C:C,#REF!)</f>
        <v>0</v>
      </c>
      <c r="F80" t="str">
        <f t="shared" si="2"/>
        <v/>
      </c>
      <c r="H8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0" t="str">
        <f t="shared" si="3"/>
        <v/>
      </c>
      <c r="L8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1" spans="1:12" x14ac:dyDescent="0.25">
      <c r="A81">
        <v>80</v>
      </c>
      <c r="D81" s="27">
        <f>SUMIFS(Kollektenübersicht!H:H,Kollektenübersicht!F:F,#REF!)+SUMIFS(Kollektenübersicht!J:J,Kollektenübersicht!F:F,#REF!)+SUMIFS(Anfangsbestände!F:F,Anfangsbestände!C:C,#REF!)</f>
        <v>0</v>
      </c>
      <c r="F81" t="str">
        <f t="shared" si="2"/>
        <v/>
      </c>
      <c r="H8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1" t="str">
        <f t="shared" si="3"/>
        <v/>
      </c>
      <c r="L8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2" spans="1:12" x14ac:dyDescent="0.25">
      <c r="A82">
        <v>81</v>
      </c>
      <c r="D82" s="27">
        <f>SUMIFS(Kollektenübersicht!H:H,Kollektenübersicht!F:F,#REF!)+SUMIFS(Kollektenübersicht!J:J,Kollektenübersicht!F:F,#REF!)+SUMIFS(Anfangsbestände!F:F,Anfangsbestände!C:C,#REF!)</f>
        <v>0</v>
      </c>
      <c r="F82" t="str">
        <f t="shared" si="2"/>
        <v/>
      </c>
      <c r="H8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2" t="str">
        <f t="shared" si="3"/>
        <v/>
      </c>
      <c r="L8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3" spans="1:12" x14ac:dyDescent="0.25">
      <c r="A83">
        <v>82</v>
      </c>
      <c r="D83" s="27">
        <f>SUMIFS(Kollektenübersicht!H:H,Kollektenübersicht!F:F,#REF!)+SUMIFS(Kollektenübersicht!J:J,Kollektenübersicht!F:F,#REF!)+SUMIFS(Anfangsbestände!F:F,Anfangsbestände!C:C,#REF!)</f>
        <v>0</v>
      </c>
      <c r="F83" t="str">
        <f t="shared" si="2"/>
        <v/>
      </c>
      <c r="H8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3" t="str">
        <f t="shared" si="3"/>
        <v/>
      </c>
      <c r="L8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4" spans="1:12" x14ac:dyDescent="0.25">
      <c r="A84">
        <v>83</v>
      </c>
      <c r="D84" s="27">
        <f>SUMIFS(Kollektenübersicht!H:H,Kollektenübersicht!F:F,#REF!)+SUMIFS(Kollektenübersicht!J:J,Kollektenübersicht!F:F,#REF!)+SUMIFS(Anfangsbestände!F:F,Anfangsbestände!C:C,#REF!)</f>
        <v>0</v>
      </c>
      <c r="F84" t="str">
        <f t="shared" si="2"/>
        <v/>
      </c>
      <c r="H8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4" t="str">
        <f t="shared" si="3"/>
        <v/>
      </c>
      <c r="L8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5" spans="1:12" x14ac:dyDescent="0.25">
      <c r="A85">
        <v>84</v>
      </c>
      <c r="D85" s="27">
        <f>SUMIFS(Kollektenübersicht!H:H,Kollektenübersicht!F:F,#REF!)+SUMIFS(Kollektenübersicht!J:J,Kollektenübersicht!F:F,#REF!)+SUMIFS(Anfangsbestände!F:F,Anfangsbestände!C:C,#REF!)</f>
        <v>0</v>
      </c>
      <c r="F85" t="str">
        <f t="shared" si="2"/>
        <v/>
      </c>
      <c r="H8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5" t="str">
        <f t="shared" si="3"/>
        <v/>
      </c>
      <c r="L8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6" spans="1:12" x14ac:dyDescent="0.25">
      <c r="A86">
        <v>85</v>
      </c>
      <c r="D86" s="27">
        <f>SUMIFS(Kollektenübersicht!H:H,Kollektenübersicht!F:F,#REF!)+SUMIFS(Kollektenübersicht!J:J,Kollektenübersicht!F:F,#REF!)+SUMIFS(Anfangsbestände!F:F,Anfangsbestände!C:C,#REF!)</f>
        <v>0</v>
      </c>
      <c r="F86" t="str">
        <f t="shared" si="2"/>
        <v/>
      </c>
      <c r="H8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6" t="str">
        <f t="shared" si="3"/>
        <v/>
      </c>
      <c r="L8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7" spans="1:12" x14ac:dyDescent="0.25">
      <c r="A87">
        <v>86</v>
      </c>
      <c r="D87" s="27">
        <f>SUMIFS(Kollektenübersicht!H:H,Kollektenübersicht!F:F,#REF!)+SUMIFS(Kollektenübersicht!J:J,Kollektenübersicht!F:F,#REF!)+SUMIFS(Anfangsbestände!F:F,Anfangsbestände!C:C,#REF!)</f>
        <v>0</v>
      </c>
      <c r="F87" t="str">
        <f t="shared" si="2"/>
        <v/>
      </c>
      <c r="H8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7" t="str">
        <f t="shared" si="3"/>
        <v/>
      </c>
      <c r="L8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8" spans="1:12" x14ac:dyDescent="0.25">
      <c r="A88">
        <v>87</v>
      </c>
      <c r="D88" s="27">
        <f>SUMIFS(Kollektenübersicht!H:H,Kollektenübersicht!F:F,#REF!)+SUMIFS(Kollektenübersicht!J:J,Kollektenübersicht!F:F,#REF!)+SUMIFS(Anfangsbestände!F:F,Anfangsbestände!C:C,#REF!)</f>
        <v>0</v>
      </c>
      <c r="F88" t="str">
        <f t="shared" si="2"/>
        <v/>
      </c>
      <c r="H8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8" t="str">
        <f t="shared" si="3"/>
        <v/>
      </c>
      <c r="L8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89" spans="1:12" x14ac:dyDescent="0.25">
      <c r="A89">
        <v>88</v>
      </c>
      <c r="D89" s="27">
        <f>SUMIFS(Kollektenübersicht!H:H,Kollektenübersicht!F:F,#REF!)+SUMIFS(Kollektenübersicht!J:J,Kollektenübersicht!F:F,#REF!)+SUMIFS(Anfangsbestände!F:F,Anfangsbestände!C:C,#REF!)</f>
        <v>0</v>
      </c>
      <c r="F89" t="str">
        <f t="shared" si="2"/>
        <v/>
      </c>
      <c r="H8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89" t="str">
        <f t="shared" si="3"/>
        <v/>
      </c>
      <c r="L8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0" spans="1:12" x14ac:dyDescent="0.25">
      <c r="A90">
        <v>89</v>
      </c>
      <c r="D90" s="27">
        <f>SUMIFS(Kollektenübersicht!H:H,Kollektenübersicht!F:F,#REF!)+SUMIFS(Kollektenübersicht!J:J,Kollektenübersicht!F:F,#REF!)+SUMIFS(Anfangsbestände!F:F,Anfangsbestände!C:C,#REF!)</f>
        <v>0</v>
      </c>
      <c r="F90" t="str">
        <f t="shared" si="2"/>
        <v/>
      </c>
      <c r="H9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0" t="str">
        <f t="shared" si="3"/>
        <v/>
      </c>
      <c r="L9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1" spans="1:12" x14ac:dyDescent="0.25">
      <c r="A91">
        <v>90</v>
      </c>
      <c r="D91" s="27">
        <f>SUMIFS(Kollektenübersicht!H:H,Kollektenübersicht!F:F,#REF!)+SUMIFS(Kollektenübersicht!J:J,Kollektenübersicht!F:F,#REF!)+SUMIFS(Anfangsbestände!F:F,Anfangsbestände!C:C,#REF!)</f>
        <v>0</v>
      </c>
      <c r="F91" t="str">
        <f t="shared" si="2"/>
        <v/>
      </c>
      <c r="H9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1" t="str">
        <f t="shared" si="3"/>
        <v/>
      </c>
      <c r="L9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2" spans="1:12" x14ac:dyDescent="0.25">
      <c r="A92">
        <v>91</v>
      </c>
      <c r="D92" s="27">
        <f>SUMIFS(Kollektenübersicht!H:H,Kollektenübersicht!F:F,#REF!)+SUMIFS(Kollektenübersicht!J:J,Kollektenübersicht!F:F,#REF!)+SUMIFS(Anfangsbestände!F:F,Anfangsbestände!C:C,#REF!)</f>
        <v>0</v>
      </c>
      <c r="F92" t="str">
        <f t="shared" si="2"/>
        <v/>
      </c>
      <c r="H9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2" t="str">
        <f t="shared" si="3"/>
        <v/>
      </c>
      <c r="L9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3" spans="1:12" x14ac:dyDescent="0.25">
      <c r="A93">
        <v>92</v>
      </c>
      <c r="D93" s="27">
        <f>SUMIFS(Kollektenübersicht!H:H,Kollektenübersicht!F:F,#REF!)+SUMIFS(Kollektenübersicht!J:J,Kollektenübersicht!F:F,#REF!)+SUMIFS(Anfangsbestände!F:F,Anfangsbestände!C:C,#REF!)</f>
        <v>0</v>
      </c>
      <c r="F93" t="str">
        <f t="shared" si="2"/>
        <v/>
      </c>
      <c r="H9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3" t="str">
        <f t="shared" si="3"/>
        <v/>
      </c>
      <c r="L9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4" spans="1:12" x14ac:dyDescent="0.25">
      <c r="A94">
        <v>93</v>
      </c>
      <c r="D94" s="27">
        <f>SUMIFS(Kollektenübersicht!H:H,Kollektenübersicht!F:F,#REF!)+SUMIFS(Kollektenübersicht!J:J,Kollektenübersicht!F:F,#REF!)+SUMIFS(Anfangsbestände!F:F,Anfangsbestände!C:C,#REF!)</f>
        <v>0</v>
      </c>
      <c r="F94" t="str">
        <f t="shared" si="2"/>
        <v/>
      </c>
      <c r="H9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4" t="str">
        <f t="shared" si="3"/>
        <v/>
      </c>
      <c r="L9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5" spans="1:12" x14ac:dyDescent="0.25">
      <c r="A95">
        <v>94</v>
      </c>
      <c r="D95" s="27">
        <f>SUMIFS(Kollektenübersicht!H:H,Kollektenübersicht!F:F,#REF!)+SUMIFS(Kollektenübersicht!J:J,Kollektenübersicht!F:F,#REF!)+SUMIFS(Anfangsbestände!F:F,Anfangsbestände!C:C,#REF!)</f>
        <v>0</v>
      </c>
      <c r="F95" t="str">
        <f t="shared" si="2"/>
        <v/>
      </c>
      <c r="H9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5" t="str">
        <f t="shared" si="3"/>
        <v/>
      </c>
      <c r="L9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6" spans="1:12" x14ac:dyDescent="0.25">
      <c r="A96">
        <v>95</v>
      </c>
      <c r="D96" s="27">
        <f>SUMIFS(Kollektenübersicht!H:H,Kollektenübersicht!F:F,#REF!)+SUMIFS(Kollektenübersicht!J:J,Kollektenübersicht!F:F,#REF!)+SUMIFS(Anfangsbestände!F:F,Anfangsbestände!C:C,#REF!)</f>
        <v>0</v>
      </c>
      <c r="F96" t="str">
        <f t="shared" si="2"/>
        <v/>
      </c>
      <c r="H9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6" t="str">
        <f t="shared" si="3"/>
        <v/>
      </c>
      <c r="L9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7" spans="1:12" x14ac:dyDescent="0.25">
      <c r="A97">
        <v>96</v>
      </c>
      <c r="D97" s="27">
        <f>SUMIFS(Kollektenübersicht!H:H,Kollektenübersicht!F:F,#REF!)+SUMIFS(Kollektenübersicht!J:J,Kollektenübersicht!F:F,#REF!)+SUMIFS(Anfangsbestände!F:F,Anfangsbestände!C:C,#REF!)</f>
        <v>0</v>
      </c>
      <c r="F97" t="str">
        <f t="shared" si="2"/>
        <v/>
      </c>
      <c r="H9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7" t="str">
        <f t="shared" si="3"/>
        <v/>
      </c>
      <c r="L9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8" spans="1:12" x14ac:dyDescent="0.25">
      <c r="A98">
        <v>97</v>
      </c>
      <c r="D98" s="27">
        <f>SUMIFS(Kollektenübersicht!H:H,Kollektenübersicht!F:F,#REF!)+SUMIFS(Kollektenübersicht!J:J,Kollektenübersicht!F:F,#REF!)+SUMIFS(Anfangsbestände!F:F,Anfangsbestände!C:C,#REF!)</f>
        <v>0</v>
      </c>
      <c r="F98" t="str">
        <f t="shared" si="2"/>
        <v/>
      </c>
      <c r="H9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8" t="str">
        <f t="shared" si="3"/>
        <v/>
      </c>
      <c r="L9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99" spans="1:12" x14ac:dyDescent="0.25">
      <c r="A99">
        <v>98</v>
      </c>
      <c r="D99" s="27">
        <f>SUMIFS(Kollektenübersicht!H:H,Kollektenübersicht!F:F,#REF!)+SUMIFS(Kollektenübersicht!J:J,Kollektenübersicht!F:F,#REF!)+SUMIFS(Anfangsbestände!F:F,Anfangsbestände!C:C,#REF!)</f>
        <v>0</v>
      </c>
      <c r="F99" t="str">
        <f t="shared" si="2"/>
        <v/>
      </c>
      <c r="H9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99" t="str">
        <f t="shared" si="3"/>
        <v/>
      </c>
      <c r="L9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0" spans="1:12" x14ac:dyDescent="0.25">
      <c r="A100">
        <v>99</v>
      </c>
      <c r="D100" s="27">
        <f>SUMIFS(Kollektenübersicht!H:H,Kollektenübersicht!F:F,#REF!)+SUMIFS(Kollektenübersicht!J:J,Kollektenübersicht!F:F,#REF!)+SUMIFS(Anfangsbestände!F:F,Anfangsbestände!C:C,#REF!)</f>
        <v>0</v>
      </c>
      <c r="F100" t="str">
        <f t="shared" si="2"/>
        <v/>
      </c>
      <c r="H10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0" t="str">
        <f t="shared" si="3"/>
        <v/>
      </c>
      <c r="L10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1" spans="1:12" x14ac:dyDescent="0.25">
      <c r="A101">
        <v>100</v>
      </c>
      <c r="D101" s="27">
        <f>SUMIFS(Kollektenübersicht!H:H,Kollektenübersicht!F:F,#REF!)+SUMIFS(Kollektenübersicht!J:J,Kollektenübersicht!F:F,#REF!)+SUMIFS(Anfangsbestände!F:F,Anfangsbestände!C:C,#REF!)</f>
        <v>0</v>
      </c>
      <c r="F101" t="str">
        <f t="shared" si="2"/>
        <v/>
      </c>
      <c r="H10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1" t="str">
        <f t="shared" si="3"/>
        <v/>
      </c>
      <c r="L10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2" spans="1:12" x14ac:dyDescent="0.25">
      <c r="A102">
        <v>101</v>
      </c>
      <c r="D102" s="27">
        <f>SUMIFS(Kollektenübersicht!H:H,Kollektenübersicht!F:F,#REF!)+SUMIFS(Kollektenübersicht!J:J,Kollektenübersicht!F:F,#REF!)+SUMIFS(Anfangsbestände!F:F,Anfangsbestände!C:C,#REF!)</f>
        <v>0</v>
      </c>
      <c r="F102" t="str">
        <f t="shared" si="2"/>
        <v/>
      </c>
      <c r="H10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2" t="str">
        <f t="shared" si="3"/>
        <v/>
      </c>
      <c r="L10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3" spans="1:12" x14ac:dyDescent="0.25">
      <c r="A103">
        <v>102</v>
      </c>
      <c r="D103" s="27">
        <f>SUMIFS(Kollektenübersicht!H:H,Kollektenübersicht!F:F,#REF!)+SUMIFS(Kollektenübersicht!J:J,Kollektenübersicht!F:F,#REF!)+SUMIFS(Anfangsbestände!F:F,Anfangsbestände!C:C,#REF!)</f>
        <v>0</v>
      </c>
      <c r="F103" t="str">
        <f t="shared" si="2"/>
        <v/>
      </c>
      <c r="H10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3" t="str">
        <f t="shared" si="3"/>
        <v/>
      </c>
      <c r="L10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4" spans="1:12" x14ac:dyDescent="0.25">
      <c r="A104">
        <v>103</v>
      </c>
      <c r="D104" s="27">
        <f>SUMIFS(Kollektenübersicht!H:H,Kollektenübersicht!F:F,#REF!)+SUMIFS(Kollektenübersicht!J:J,Kollektenübersicht!F:F,#REF!)+SUMIFS(Anfangsbestände!F:F,Anfangsbestände!C:C,#REF!)</f>
        <v>0</v>
      </c>
      <c r="F104" t="str">
        <f t="shared" si="2"/>
        <v/>
      </c>
      <c r="H10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4" t="str">
        <f t="shared" si="3"/>
        <v/>
      </c>
      <c r="L10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5" spans="1:12" x14ac:dyDescent="0.25">
      <c r="A105">
        <v>104</v>
      </c>
      <c r="D105" s="27">
        <f>SUMIFS(Kollektenübersicht!H:H,Kollektenübersicht!F:F,#REF!)+SUMIFS(Kollektenübersicht!J:J,Kollektenübersicht!F:F,#REF!)+SUMIFS(Anfangsbestände!F:F,Anfangsbestände!C:C,#REF!)</f>
        <v>0</v>
      </c>
      <c r="F105" t="str">
        <f t="shared" si="2"/>
        <v/>
      </c>
      <c r="H10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5" t="str">
        <f t="shared" si="3"/>
        <v/>
      </c>
      <c r="L10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6" spans="1:12" x14ac:dyDescent="0.25">
      <c r="A106">
        <v>105</v>
      </c>
      <c r="D106" s="27">
        <f>SUMIFS(Kollektenübersicht!H:H,Kollektenübersicht!F:F,#REF!)+SUMIFS(Kollektenübersicht!J:J,Kollektenübersicht!F:F,#REF!)+SUMIFS(Anfangsbestände!F:F,Anfangsbestände!C:C,#REF!)</f>
        <v>0</v>
      </c>
      <c r="F106" t="str">
        <f t="shared" si="2"/>
        <v/>
      </c>
      <c r="H10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6" t="str">
        <f t="shared" si="3"/>
        <v/>
      </c>
      <c r="L10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7" spans="1:12" x14ac:dyDescent="0.25">
      <c r="A107">
        <v>106</v>
      </c>
      <c r="D107" s="27">
        <f>SUMIFS(Kollektenübersicht!H:H,Kollektenübersicht!F:F,#REF!)+SUMIFS(Kollektenübersicht!J:J,Kollektenübersicht!F:F,#REF!)+SUMIFS(Anfangsbestände!F:F,Anfangsbestände!C:C,#REF!)</f>
        <v>0</v>
      </c>
      <c r="F107" t="str">
        <f t="shared" si="2"/>
        <v/>
      </c>
      <c r="H10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7" t="str">
        <f t="shared" si="3"/>
        <v/>
      </c>
      <c r="L10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8" spans="1:12" x14ac:dyDescent="0.25">
      <c r="A108">
        <v>107</v>
      </c>
      <c r="D108" s="27">
        <f>SUMIFS(Kollektenübersicht!H:H,Kollektenübersicht!F:F,#REF!)+SUMIFS(Kollektenübersicht!J:J,Kollektenübersicht!F:F,#REF!)+SUMIFS(Anfangsbestände!F:F,Anfangsbestände!C:C,#REF!)</f>
        <v>0</v>
      </c>
      <c r="F108" t="str">
        <f t="shared" si="2"/>
        <v/>
      </c>
      <c r="H10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8" t="str">
        <f t="shared" si="3"/>
        <v/>
      </c>
      <c r="L10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09" spans="1:12" x14ac:dyDescent="0.25">
      <c r="A109">
        <v>108</v>
      </c>
      <c r="D109" s="27">
        <f>SUMIFS(Kollektenübersicht!H:H,Kollektenübersicht!F:F,#REF!)+SUMIFS(Kollektenübersicht!J:J,Kollektenübersicht!F:F,#REF!)+SUMIFS(Anfangsbestände!F:F,Anfangsbestände!C:C,#REF!)</f>
        <v>0</v>
      </c>
      <c r="F109" t="str">
        <f t="shared" si="2"/>
        <v/>
      </c>
      <c r="H10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09" t="str">
        <f t="shared" si="3"/>
        <v/>
      </c>
      <c r="L10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0" spans="1:12" x14ac:dyDescent="0.25">
      <c r="A110">
        <v>109</v>
      </c>
      <c r="D110" s="27">
        <f>SUMIFS(Kollektenübersicht!H:H,Kollektenübersicht!F:F,#REF!)+SUMIFS(Kollektenübersicht!J:J,Kollektenübersicht!F:F,#REF!)+SUMIFS(Anfangsbestände!F:F,Anfangsbestände!C:C,#REF!)</f>
        <v>0</v>
      </c>
      <c r="F110" t="str">
        <f t="shared" si="2"/>
        <v/>
      </c>
      <c r="H11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0" t="str">
        <f t="shared" si="3"/>
        <v/>
      </c>
      <c r="L11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1" spans="1:12" x14ac:dyDescent="0.25">
      <c r="A111">
        <v>110</v>
      </c>
      <c r="D111" s="27">
        <f>SUMIFS(Kollektenübersicht!H:H,Kollektenübersicht!F:F,#REF!)+SUMIFS(Kollektenübersicht!J:J,Kollektenübersicht!F:F,#REF!)+SUMIFS(Anfangsbestände!F:F,Anfangsbestände!C:C,#REF!)</f>
        <v>0</v>
      </c>
      <c r="F111" t="str">
        <f t="shared" si="2"/>
        <v/>
      </c>
      <c r="H11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1" t="str">
        <f t="shared" si="3"/>
        <v/>
      </c>
      <c r="L11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2" spans="1:12" x14ac:dyDescent="0.25">
      <c r="A112">
        <v>111</v>
      </c>
      <c r="D112" s="27">
        <f>SUMIFS(Kollektenübersicht!H:H,Kollektenübersicht!F:F,#REF!)+SUMIFS(Kollektenübersicht!J:J,Kollektenübersicht!F:F,#REF!)+SUMIFS(Anfangsbestände!F:F,Anfangsbestände!C:C,#REF!)</f>
        <v>0</v>
      </c>
      <c r="F112" t="str">
        <f t="shared" si="2"/>
        <v/>
      </c>
      <c r="H11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2" t="str">
        <f t="shared" si="3"/>
        <v/>
      </c>
      <c r="L11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3" spans="1:12" x14ac:dyDescent="0.25">
      <c r="A113">
        <v>112</v>
      </c>
      <c r="D113" s="27">
        <f>SUMIFS(Kollektenübersicht!H:H,Kollektenübersicht!F:F,#REF!)+SUMIFS(Kollektenübersicht!J:J,Kollektenübersicht!F:F,#REF!)+SUMIFS(Anfangsbestände!F:F,Anfangsbestände!C:C,#REF!)</f>
        <v>0</v>
      </c>
      <c r="F113" t="str">
        <f t="shared" si="2"/>
        <v/>
      </c>
      <c r="H11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3" t="str">
        <f t="shared" si="3"/>
        <v/>
      </c>
      <c r="L11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4" spans="1:12" x14ac:dyDescent="0.25">
      <c r="A114">
        <v>113</v>
      </c>
      <c r="D114" s="27">
        <f>SUMIFS(Kollektenübersicht!H:H,Kollektenübersicht!F:F,#REF!)+SUMIFS(Kollektenübersicht!J:J,Kollektenübersicht!F:F,#REF!)+SUMIFS(Anfangsbestände!F:F,Anfangsbestände!C:C,#REF!)</f>
        <v>0</v>
      </c>
      <c r="F114" t="str">
        <f t="shared" si="2"/>
        <v/>
      </c>
      <c r="H11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4" t="str">
        <f t="shared" si="3"/>
        <v/>
      </c>
      <c r="L11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5" spans="1:12" x14ac:dyDescent="0.25">
      <c r="A115">
        <v>114</v>
      </c>
      <c r="D115" s="27">
        <f>SUMIFS(Kollektenübersicht!H:H,Kollektenübersicht!F:F,#REF!)+SUMIFS(Kollektenübersicht!J:J,Kollektenübersicht!F:F,#REF!)+SUMIFS(Anfangsbestände!F:F,Anfangsbestände!C:C,#REF!)</f>
        <v>0</v>
      </c>
      <c r="F115" t="str">
        <f t="shared" si="2"/>
        <v/>
      </c>
      <c r="H11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5" t="str">
        <f t="shared" si="3"/>
        <v/>
      </c>
      <c r="L11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6" spans="1:12" x14ac:dyDescent="0.25">
      <c r="A116">
        <v>115</v>
      </c>
      <c r="D116" s="27">
        <f>SUMIFS(Kollektenübersicht!H:H,Kollektenübersicht!F:F,#REF!)+SUMIFS(Kollektenübersicht!J:J,Kollektenübersicht!F:F,#REF!)+SUMIFS(Anfangsbestände!F:F,Anfangsbestände!C:C,#REF!)</f>
        <v>0</v>
      </c>
      <c r="F116" t="str">
        <f t="shared" si="2"/>
        <v/>
      </c>
      <c r="H11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6" t="str">
        <f t="shared" si="3"/>
        <v/>
      </c>
      <c r="L11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7" spans="1:12" x14ac:dyDescent="0.25">
      <c r="A117">
        <v>116</v>
      </c>
      <c r="D117" s="27">
        <f>SUMIFS(Kollektenübersicht!H:H,Kollektenübersicht!F:F,#REF!)+SUMIFS(Kollektenübersicht!J:J,Kollektenübersicht!F:F,#REF!)+SUMIFS(Anfangsbestände!F:F,Anfangsbestände!C:C,#REF!)</f>
        <v>0</v>
      </c>
      <c r="F117" t="str">
        <f t="shared" si="2"/>
        <v/>
      </c>
      <c r="H11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7" t="str">
        <f t="shared" si="3"/>
        <v/>
      </c>
      <c r="L11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8" spans="1:12" x14ac:dyDescent="0.25">
      <c r="A118">
        <v>117</v>
      </c>
      <c r="D118" s="27">
        <f>SUMIFS(Kollektenübersicht!H:H,Kollektenübersicht!F:F,#REF!)+SUMIFS(Kollektenübersicht!J:J,Kollektenübersicht!F:F,#REF!)+SUMIFS(Anfangsbestände!F:F,Anfangsbestände!C:C,#REF!)</f>
        <v>0</v>
      </c>
      <c r="F118" t="str">
        <f t="shared" si="2"/>
        <v/>
      </c>
      <c r="H11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8" t="str">
        <f t="shared" si="3"/>
        <v/>
      </c>
      <c r="L11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19" spans="1:12" x14ac:dyDescent="0.25">
      <c r="A119">
        <v>118</v>
      </c>
      <c r="D119" s="27">
        <f>SUMIFS(Kollektenübersicht!H:H,Kollektenübersicht!F:F,#REF!)+SUMIFS(Kollektenübersicht!J:J,Kollektenübersicht!F:F,#REF!)+SUMIFS(Anfangsbestände!F:F,Anfangsbestände!C:C,#REF!)</f>
        <v>0</v>
      </c>
      <c r="F119" t="str">
        <f t="shared" si="2"/>
        <v/>
      </c>
      <c r="H11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19" t="str">
        <f t="shared" si="3"/>
        <v/>
      </c>
      <c r="L11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0" spans="1:12" x14ac:dyDescent="0.25">
      <c r="A120">
        <v>119</v>
      </c>
      <c r="D120" s="27">
        <f>SUMIFS(Kollektenübersicht!H:H,Kollektenübersicht!F:F,#REF!)+SUMIFS(Kollektenübersicht!J:J,Kollektenübersicht!F:F,#REF!)+SUMIFS(Anfangsbestände!F:F,Anfangsbestände!C:C,#REF!)</f>
        <v>0</v>
      </c>
      <c r="F120" t="str">
        <f t="shared" si="2"/>
        <v/>
      </c>
      <c r="H12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0" t="str">
        <f t="shared" si="3"/>
        <v/>
      </c>
      <c r="L12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1" spans="1:12" x14ac:dyDescent="0.25">
      <c r="A121">
        <v>120</v>
      </c>
      <c r="D121" s="27">
        <f>SUMIFS(Kollektenübersicht!H:H,Kollektenübersicht!F:F,#REF!)+SUMIFS(Kollektenübersicht!J:J,Kollektenübersicht!F:F,#REF!)+SUMIFS(Anfangsbestände!F:F,Anfangsbestände!C:C,#REF!)</f>
        <v>0</v>
      </c>
      <c r="F121" t="str">
        <f t="shared" si="2"/>
        <v/>
      </c>
      <c r="H12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1" t="str">
        <f t="shared" si="3"/>
        <v/>
      </c>
      <c r="L12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2" spans="1:12" x14ac:dyDescent="0.25">
      <c r="A122">
        <v>121</v>
      </c>
      <c r="D122" s="27">
        <f>SUMIFS(Kollektenübersicht!H:H,Kollektenübersicht!F:F,#REF!)+SUMIFS(Kollektenübersicht!J:J,Kollektenübersicht!F:F,#REF!)+SUMIFS(Anfangsbestände!F:F,Anfangsbestände!C:C,#REF!)</f>
        <v>0</v>
      </c>
      <c r="F122" t="str">
        <f t="shared" si="2"/>
        <v/>
      </c>
      <c r="H12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2" t="str">
        <f t="shared" si="3"/>
        <v/>
      </c>
      <c r="L12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3" spans="1:12" x14ac:dyDescent="0.25">
      <c r="A123">
        <v>122</v>
      </c>
      <c r="D123" s="27">
        <f>SUMIFS(Kollektenübersicht!H:H,Kollektenübersicht!F:F,#REF!)+SUMIFS(Kollektenübersicht!J:J,Kollektenübersicht!F:F,#REF!)+SUMIFS(Anfangsbestände!F:F,Anfangsbestände!C:C,#REF!)</f>
        <v>0</v>
      </c>
      <c r="F123" t="str">
        <f t="shared" si="2"/>
        <v/>
      </c>
      <c r="H12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3" t="str">
        <f t="shared" si="3"/>
        <v/>
      </c>
      <c r="L12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4" spans="1:12" x14ac:dyDescent="0.25">
      <c r="A124">
        <v>123</v>
      </c>
      <c r="D124" s="27">
        <f>SUMIFS(Kollektenübersicht!H:H,Kollektenübersicht!F:F,#REF!)+SUMIFS(Kollektenübersicht!J:J,Kollektenübersicht!F:F,#REF!)+SUMIFS(Anfangsbestände!F:F,Anfangsbestände!C:C,#REF!)</f>
        <v>0</v>
      </c>
      <c r="F124" t="str">
        <f t="shared" si="2"/>
        <v/>
      </c>
      <c r="H12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4" t="str">
        <f t="shared" si="3"/>
        <v/>
      </c>
      <c r="L12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5" spans="1:12" x14ac:dyDescent="0.25">
      <c r="A125">
        <v>124</v>
      </c>
      <c r="D125" s="27">
        <f>SUMIFS(Kollektenübersicht!H:H,Kollektenübersicht!F:F,#REF!)+SUMIFS(Kollektenübersicht!J:J,Kollektenübersicht!F:F,#REF!)+SUMIFS(Anfangsbestände!F:F,Anfangsbestände!C:C,#REF!)</f>
        <v>0</v>
      </c>
      <c r="F125" t="str">
        <f t="shared" si="2"/>
        <v/>
      </c>
      <c r="H12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5" t="str">
        <f t="shared" si="3"/>
        <v/>
      </c>
      <c r="L12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6" spans="1:12" x14ac:dyDescent="0.25">
      <c r="A126">
        <v>125</v>
      </c>
      <c r="D126" s="27">
        <f>SUMIFS(Kollektenübersicht!H:H,Kollektenübersicht!F:F,#REF!)+SUMIFS(Kollektenübersicht!J:J,Kollektenübersicht!F:F,#REF!)+SUMIFS(Anfangsbestände!F:F,Anfangsbestände!C:C,#REF!)</f>
        <v>0</v>
      </c>
      <c r="F126" t="str">
        <f t="shared" si="2"/>
        <v/>
      </c>
      <c r="H12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6" t="str">
        <f t="shared" si="3"/>
        <v/>
      </c>
      <c r="L12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7" spans="1:12" x14ac:dyDescent="0.25">
      <c r="A127">
        <v>126</v>
      </c>
      <c r="D127" s="27">
        <f>SUMIFS(Kollektenübersicht!H:H,Kollektenübersicht!F:F,#REF!)+SUMIFS(Kollektenübersicht!J:J,Kollektenübersicht!F:F,#REF!)+SUMIFS(Anfangsbestände!F:F,Anfangsbestände!C:C,#REF!)</f>
        <v>0</v>
      </c>
      <c r="F127" t="str">
        <f t="shared" si="2"/>
        <v/>
      </c>
      <c r="H12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7" t="str">
        <f t="shared" si="3"/>
        <v/>
      </c>
      <c r="L12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8" spans="1:12" x14ac:dyDescent="0.25">
      <c r="A128">
        <v>127</v>
      </c>
      <c r="D128" s="27">
        <f>SUMIFS(Kollektenübersicht!H:H,Kollektenübersicht!F:F,#REF!)+SUMIFS(Kollektenübersicht!J:J,Kollektenübersicht!F:F,#REF!)+SUMIFS(Anfangsbestände!F:F,Anfangsbestände!C:C,#REF!)</f>
        <v>0</v>
      </c>
      <c r="F128" t="str">
        <f t="shared" si="2"/>
        <v/>
      </c>
      <c r="H12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8" t="str">
        <f t="shared" si="3"/>
        <v/>
      </c>
      <c r="L12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29" spans="1:12" x14ac:dyDescent="0.25">
      <c r="A129">
        <v>128</v>
      </c>
      <c r="D129" s="27">
        <f>SUMIFS(Kollektenübersicht!H:H,Kollektenübersicht!F:F,#REF!)+SUMIFS(Kollektenübersicht!J:J,Kollektenübersicht!F:F,#REF!)+SUMIFS(Anfangsbestände!F:F,Anfangsbestände!C:C,#REF!)</f>
        <v>0</v>
      </c>
      <c r="F129" t="str">
        <f t="shared" si="2"/>
        <v/>
      </c>
      <c r="H12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29" t="str">
        <f t="shared" si="3"/>
        <v/>
      </c>
      <c r="L12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0" spans="1:12" x14ac:dyDescent="0.25">
      <c r="A130">
        <v>129</v>
      </c>
      <c r="D130" s="27">
        <f>SUMIFS(Kollektenübersicht!H:H,Kollektenübersicht!F:F,#REF!)+SUMIFS(Kollektenübersicht!J:J,Kollektenübersicht!F:F,#REF!)+SUMIFS(Anfangsbestände!F:F,Anfangsbestände!C:C,#REF!)</f>
        <v>0</v>
      </c>
      <c r="F130" t="str">
        <f t="shared" si="2"/>
        <v/>
      </c>
      <c r="H13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0" t="str">
        <f t="shared" si="3"/>
        <v/>
      </c>
      <c r="L13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1" spans="1:12" x14ac:dyDescent="0.25">
      <c r="A131">
        <v>130</v>
      </c>
      <c r="D131" s="27">
        <f>SUMIFS(Kollektenübersicht!H:H,Kollektenübersicht!F:F,#REF!)+SUMIFS(Kollektenübersicht!J:J,Kollektenübersicht!F:F,#REF!)+SUMIFS(Anfangsbestände!F:F,Anfangsbestände!C:C,#REF!)</f>
        <v>0</v>
      </c>
      <c r="F131" t="str">
        <f t="shared" ref="F131:F151" si="4">IF(H131=0,"",3000+A131)</f>
        <v/>
      </c>
      <c r="H13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1" t="str">
        <f t="shared" ref="J131:J151" si="5">IF(L131=0,"",1000+A131)</f>
        <v/>
      </c>
      <c r="L13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2" spans="1:12" x14ac:dyDescent="0.25">
      <c r="A132">
        <v>131</v>
      </c>
      <c r="D132" s="27">
        <f>SUMIFS(Kollektenübersicht!H:H,Kollektenübersicht!F:F,#REF!)+SUMIFS(Kollektenübersicht!J:J,Kollektenübersicht!F:F,#REF!)+SUMIFS(Anfangsbestände!F:F,Anfangsbestände!C:C,#REF!)</f>
        <v>0</v>
      </c>
      <c r="F132" t="str">
        <f t="shared" si="4"/>
        <v/>
      </c>
      <c r="H13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2" t="str">
        <f t="shared" si="5"/>
        <v/>
      </c>
      <c r="L13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3" spans="1:12" x14ac:dyDescent="0.25">
      <c r="A133">
        <v>132</v>
      </c>
      <c r="D133" s="27">
        <f>SUMIFS(Kollektenübersicht!H:H,Kollektenübersicht!F:F,#REF!)+SUMIFS(Kollektenübersicht!J:J,Kollektenübersicht!F:F,#REF!)+SUMIFS(Anfangsbestände!F:F,Anfangsbestände!C:C,#REF!)</f>
        <v>0</v>
      </c>
      <c r="F133" t="str">
        <f t="shared" si="4"/>
        <v/>
      </c>
      <c r="H13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3" t="str">
        <f t="shared" si="5"/>
        <v/>
      </c>
      <c r="L13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4" spans="1:12" x14ac:dyDescent="0.25">
      <c r="A134">
        <v>133</v>
      </c>
      <c r="D134" s="27">
        <f>SUMIFS(Kollektenübersicht!H:H,Kollektenübersicht!F:F,#REF!)+SUMIFS(Kollektenübersicht!J:J,Kollektenübersicht!F:F,#REF!)+SUMIFS(Anfangsbestände!F:F,Anfangsbestände!C:C,#REF!)</f>
        <v>0</v>
      </c>
      <c r="F134" t="str">
        <f t="shared" si="4"/>
        <v/>
      </c>
      <c r="H13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4" t="str">
        <f t="shared" si="5"/>
        <v/>
      </c>
      <c r="L13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5" spans="1:12" x14ac:dyDescent="0.25">
      <c r="A135">
        <v>134</v>
      </c>
      <c r="D135" s="27">
        <f>SUMIFS(Kollektenübersicht!H:H,Kollektenübersicht!F:F,#REF!)+SUMIFS(Kollektenübersicht!J:J,Kollektenübersicht!F:F,#REF!)+SUMIFS(Anfangsbestände!F:F,Anfangsbestände!C:C,#REF!)</f>
        <v>0</v>
      </c>
      <c r="F135" t="str">
        <f t="shared" si="4"/>
        <v/>
      </c>
      <c r="H13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5" t="str">
        <f t="shared" si="5"/>
        <v/>
      </c>
      <c r="L13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6" spans="1:12" x14ac:dyDescent="0.25">
      <c r="A136">
        <v>135</v>
      </c>
      <c r="D136" s="27">
        <f>SUMIFS(Kollektenübersicht!H:H,Kollektenübersicht!F:F,#REF!)+SUMIFS(Kollektenübersicht!J:J,Kollektenübersicht!F:F,#REF!)+SUMIFS(Anfangsbestände!F:F,Anfangsbestände!C:C,#REF!)</f>
        <v>0</v>
      </c>
      <c r="F136" t="str">
        <f t="shared" si="4"/>
        <v/>
      </c>
      <c r="H13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6" t="str">
        <f t="shared" si="5"/>
        <v/>
      </c>
      <c r="L13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7" spans="1:12" x14ac:dyDescent="0.25">
      <c r="A137">
        <v>136</v>
      </c>
      <c r="D137" s="27">
        <f>SUMIFS(Kollektenübersicht!H:H,Kollektenübersicht!F:F,#REF!)+SUMIFS(Kollektenübersicht!J:J,Kollektenübersicht!F:F,#REF!)+SUMIFS(Anfangsbestände!F:F,Anfangsbestände!C:C,#REF!)</f>
        <v>0</v>
      </c>
      <c r="F137" t="str">
        <f t="shared" si="4"/>
        <v/>
      </c>
      <c r="H13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7" t="str">
        <f t="shared" si="5"/>
        <v/>
      </c>
      <c r="L13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8" spans="1:12" x14ac:dyDescent="0.25">
      <c r="A138">
        <v>137</v>
      </c>
      <c r="D138" s="27">
        <f>SUMIFS(Kollektenübersicht!H:H,Kollektenübersicht!F:F,#REF!)+SUMIFS(Kollektenübersicht!J:J,Kollektenübersicht!F:F,#REF!)+SUMIFS(Anfangsbestände!F:F,Anfangsbestände!C:C,#REF!)</f>
        <v>0</v>
      </c>
      <c r="F138" t="str">
        <f t="shared" si="4"/>
        <v/>
      </c>
      <c r="H13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8" t="str">
        <f t="shared" si="5"/>
        <v/>
      </c>
      <c r="L13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39" spans="1:12" x14ac:dyDescent="0.25">
      <c r="A139">
        <v>138</v>
      </c>
      <c r="D139" s="27">
        <f>SUMIFS(Kollektenübersicht!H:H,Kollektenübersicht!F:F,#REF!)+SUMIFS(Kollektenübersicht!J:J,Kollektenübersicht!F:F,#REF!)+SUMIFS(Anfangsbestände!F:F,Anfangsbestände!C:C,#REF!)</f>
        <v>0</v>
      </c>
      <c r="F139" t="str">
        <f t="shared" si="4"/>
        <v/>
      </c>
      <c r="H13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39" t="str">
        <f t="shared" si="5"/>
        <v/>
      </c>
      <c r="L13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0" spans="1:12" x14ac:dyDescent="0.25">
      <c r="A140">
        <v>139</v>
      </c>
      <c r="D140" s="27">
        <f>SUMIFS(Kollektenübersicht!H:H,Kollektenübersicht!F:F,#REF!)+SUMIFS(Kollektenübersicht!J:J,Kollektenübersicht!F:F,#REF!)+SUMIFS(Anfangsbestände!F:F,Anfangsbestände!C:C,#REF!)</f>
        <v>0</v>
      </c>
      <c r="F140" t="str">
        <f t="shared" si="4"/>
        <v/>
      </c>
      <c r="H14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0" t="str">
        <f t="shared" si="5"/>
        <v/>
      </c>
      <c r="L14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1" spans="1:12" x14ac:dyDescent="0.25">
      <c r="A141">
        <v>140</v>
      </c>
      <c r="D141" s="27">
        <f>SUMIFS(Kollektenübersicht!H:H,Kollektenübersicht!F:F,#REF!)+SUMIFS(Kollektenübersicht!J:J,Kollektenübersicht!F:F,#REF!)+SUMIFS(Anfangsbestände!F:F,Anfangsbestände!C:C,#REF!)</f>
        <v>0</v>
      </c>
      <c r="F141" t="str">
        <f t="shared" si="4"/>
        <v/>
      </c>
      <c r="H14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1" t="str">
        <f t="shared" si="5"/>
        <v/>
      </c>
      <c r="L14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2" spans="1:12" x14ac:dyDescent="0.25">
      <c r="A142">
        <v>141</v>
      </c>
      <c r="D142" s="27">
        <f>SUMIFS(Kollektenübersicht!H:H,Kollektenübersicht!F:F,#REF!)+SUMIFS(Kollektenübersicht!J:J,Kollektenübersicht!F:F,#REF!)+SUMIFS(Anfangsbestände!F:F,Anfangsbestände!C:C,#REF!)</f>
        <v>0</v>
      </c>
      <c r="F142" t="str">
        <f t="shared" si="4"/>
        <v/>
      </c>
      <c r="H142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2" t="str">
        <f t="shared" si="5"/>
        <v/>
      </c>
      <c r="L142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3" spans="1:12" x14ac:dyDescent="0.25">
      <c r="A143">
        <v>142</v>
      </c>
      <c r="D143" s="27">
        <f>SUMIFS(Kollektenübersicht!H:H,Kollektenübersicht!F:F,#REF!)+SUMIFS(Kollektenübersicht!J:J,Kollektenübersicht!F:F,#REF!)+SUMIFS(Anfangsbestände!F:F,Anfangsbestände!C:C,#REF!)</f>
        <v>0</v>
      </c>
      <c r="F143" t="str">
        <f t="shared" si="4"/>
        <v/>
      </c>
      <c r="H143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3" t="str">
        <f t="shared" si="5"/>
        <v/>
      </c>
      <c r="L143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4" spans="1:12" x14ac:dyDescent="0.25">
      <c r="A144">
        <v>143</v>
      </c>
      <c r="D144" s="27">
        <f>SUMIFS(Kollektenübersicht!H:H,Kollektenübersicht!F:F,#REF!)+SUMIFS(Kollektenübersicht!J:J,Kollektenübersicht!F:F,#REF!)+SUMIFS(Anfangsbestände!F:F,Anfangsbestände!C:C,#REF!)</f>
        <v>0</v>
      </c>
      <c r="F144" t="str">
        <f t="shared" si="4"/>
        <v/>
      </c>
      <c r="H144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4" t="str">
        <f t="shared" si="5"/>
        <v/>
      </c>
      <c r="L144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5" spans="1:12" x14ac:dyDescent="0.25">
      <c r="A145">
        <v>144</v>
      </c>
      <c r="D145" s="27">
        <f>SUMIFS(Kollektenübersicht!H:H,Kollektenübersicht!F:F,#REF!)+SUMIFS(Kollektenübersicht!J:J,Kollektenübersicht!F:F,#REF!)+SUMIFS(Anfangsbestände!F:F,Anfangsbestände!C:C,#REF!)</f>
        <v>0</v>
      </c>
      <c r="F145" t="str">
        <f t="shared" si="4"/>
        <v/>
      </c>
      <c r="H145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5" t="str">
        <f t="shared" si="5"/>
        <v/>
      </c>
      <c r="L145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6" spans="1:12" x14ac:dyDescent="0.25">
      <c r="A146">
        <v>145</v>
      </c>
      <c r="D146" s="27">
        <f>SUMIFS(Kollektenübersicht!H:H,Kollektenübersicht!F:F,#REF!)+SUMIFS(Kollektenübersicht!J:J,Kollektenübersicht!F:F,#REF!)+SUMIFS(Anfangsbestände!F:F,Anfangsbestände!C:C,#REF!)</f>
        <v>0</v>
      </c>
      <c r="F146" t="str">
        <f t="shared" si="4"/>
        <v/>
      </c>
      <c r="H146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6" t="str">
        <f t="shared" si="5"/>
        <v/>
      </c>
      <c r="L146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7" spans="1:12" x14ac:dyDescent="0.25">
      <c r="A147">
        <v>146</v>
      </c>
      <c r="D147" s="27">
        <f>SUMIFS(Kollektenübersicht!H:H,Kollektenübersicht!F:F,#REF!)+SUMIFS(Kollektenübersicht!J:J,Kollektenübersicht!F:F,#REF!)+SUMIFS(Anfangsbestände!F:F,Anfangsbestände!C:C,#REF!)</f>
        <v>0</v>
      </c>
      <c r="F147" t="str">
        <f t="shared" si="4"/>
        <v/>
      </c>
      <c r="H147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7" t="str">
        <f t="shared" si="5"/>
        <v/>
      </c>
      <c r="L147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8" spans="1:12" x14ac:dyDescent="0.25">
      <c r="A148">
        <v>147</v>
      </c>
      <c r="D148" s="27">
        <f>SUMIFS(Kollektenübersicht!H:H,Kollektenübersicht!F:F,#REF!)+SUMIFS(Kollektenübersicht!J:J,Kollektenübersicht!F:F,#REF!)+SUMIFS(Anfangsbestände!F:F,Anfangsbestände!C:C,#REF!)</f>
        <v>0</v>
      </c>
      <c r="F148" t="str">
        <f t="shared" si="4"/>
        <v/>
      </c>
      <c r="H148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8" t="str">
        <f t="shared" si="5"/>
        <v/>
      </c>
      <c r="L148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49" spans="1:12" x14ac:dyDescent="0.25">
      <c r="A149">
        <v>148</v>
      </c>
      <c r="D149" s="27">
        <f>SUMIFS(Kollektenübersicht!H:H,Kollektenübersicht!F:F,#REF!)+SUMIFS(Kollektenübersicht!J:J,Kollektenübersicht!F:F,#REF!)+SUMIFS(Anfangsbestände!F:F,Anfangsbestände!C:C,#REF!)</f>
        <v>0</v>
      </c>
      <c r="F149" t="str">
        <f t="shared" si="4"/>
        <v/>
      </c>
      <c r="H149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49" t="str">
        <f t="shared" si="5"/>
        <v/>
      </c>
      <c r="L149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50" spans="1:12" x14ac:dyDescent="0.25">
      <c r="A150">
        <v>149</v>
      </c>
      <c r="D150" s="27">
        <f>SUMIFS(Kollektenübersicht!H:H,Kollektenübersicht!F:F,#REF!)+SUMIFS(Kollektenübersicht!J:J,Kollektenübersicht!F:F,#REF!)+SUMIFS(Anfangsbestände!F:F,Anfangsbestände!C:C,#REF!)</f>
        <v>0</v>
      </c>
      <c r="F150" t="str">
        <f t="shared" si="4"/>
        <v/>
      </c>
      <c r="H150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50" t="str">
        <f t="shared" si="5"/>
        <v/>
      </c>
      <c r="L150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151" spans="1:12" x14ac:dyDescent="0.25">
      <c r="A151">
        <v>150</v>
      </c>
      <c r="D151" s="27">
        <f>SUMIFS(Kollektenübersicht!H:H,Kollektenübersicht!F:F,#REF!)+SUMIFS(Kollektenübersicht!J:J,Kollektenübersicht!F:F,#REF!)+SUMIFS(Anfangsbestände!F:F,Anfangsbestände!C:C,#REF!)</f>
        <v>0</v>
      </c>
      <c r="F151" t="str">
        <f t="shared" si="4"/>
        <v/>
      </c>
      <c r="H151" s="28">
        <f>SUMIFS(Kollektenübersicht!H:H,Kollektenübersicht!F:F,weiterzuleitende[[#This Row],[freie weiterzuleitende Kollekten]])+SUMIFS(Kollektenübersicht!J:J,Kollektenübersicht!F:F,weiterzuleitende[[#This Row],[freie weiterzuleitende Kollekten]])+SUMIFS(Anfangsbestände!F:F,Anfangsbestände!C:C,weiterzuleitende[[#This Row],[freie weiterzuleitende Kollekten]])</f>
        <v>0</v>
      </c>
      <c r="J151" t="str">
        <f t="shared" si="5"/>
        <v/>
      </c>
      <c r="L151" s="29">
        <f>SUMIFS(Kollektenübersicht!H:H,Kollektenübersicht!E:E,Pflichtkollekte[[#This Row],[Pflichtkollekten]])+SUMIFS(Kollektenübersicht!J:J,Kollektenübersicht!E:E,Pflichtkollekte[[#This Row],[Pflichtkollekten]])+SUMIFS(Anfangsbestände!F:F,Anfangsbestände!C:C,Pflichtkollekte[[#This Row],[Pflichtkollekten]])</f>
        <v>0</v>
      </c>
    </row>
    <row r="514" spans="13:13" x14ac:dyDescent="0.25">
      <c r="M514">
        <f>SUMIFS(Kollektenübersicht!H:H,Kollektenübersicht!D:D,'Eingabe Zweckbestimmungen'!#REF!)+SUMIFS(Kollektenübersicht!J:J,Kollektenübersicht!D:D,'Eingabe Zweckbestimmungen'!#REF!)</f>
        <v>0</v>
      </c>
    </row>
    <row r="515" spans="13:13" x14ac:dyDescent="0.25">
      <c r="M515">
        <f>SUMIFS(Kollektenübersicht!H:H,Kollektenübersicht!D:D,'Eingabe Zweckbestimmungen'!#REF!)+SUMIFS(Kollektenübersicht!J:J,Kollektenübersicht!D:D,'Eingabe Zweckbestimmungen'!#REF!)</f>
        <v>0</v>
      </c>
    </row>
    <row r="516" spans="13:13" x14ac:dyDescent="0.25">
      <c r="M516">
        <f>Kollektenbons!F6</f>
        <v>0</v>
      </c>
    </row>
  </sheetData>
  <sheetProtection insertRows="0" selectLockedCells="1"/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0F8C1-7BB2-401E-A4CA-AE540CED551F}">
  <dimension ref="A1:U604"/>
  <sheetViews>
    <sheetView topLeftCell="V1" workbookViewId="0">
      <selection sqref="A1:U1048576"/>
    </sheetView>
  </sheetViews>
  <sheetFormatPr baseColWidth="10" defaultRowHeight="15" x14ac:dyDescent="0.25"/>
  <cols>
    <col min="1" max="1" width="11.42578125" style="35" hidden="1" customWidth="1"/>
    <col min="2" max="2" width="11.5703125" style="61" hidden="1" customWidth="1"/>
    <col min="3" max="3" width="14.42578125" style="35" hidden="1" customWidth="1"/>
    <col min="4" max="4" width="25.42578125" style="35" hidden="1" customWidth="1"/>
    <col min="5" max="5" width="11.5703125" style="97" hidden="1" customWidth="1"/>
    <col min="6" max="6" width="11.5703125" style="61" hidden="1" customWidth="1"/>
    <col min="7" max="7" width="17.85546875" style="61" hidden="1" customWidth="1"/>
    <col min="8" max="8" width="11.5703125" style="61" hidden="1" customWidth="1"/>
    <col min="9" max="9" width="15.140625" style="35" hidden="1" customWidth="1"/>
    <col min="10" max="10" width="17.85546875" style="35" hidden="1" customWidth="1"/>
    <col min="11" max="11" width="29.7109375" style="35" hidden="1" customWidth="1"/>
    <col min="12" max="14" width="11.5703125" style="35" hidden="1" customWidth="1"/>
    <col min="15" max="15" width="29.42578125" style="35" hidden="1" customWidth="1"/>
    <col min="16" max="17" width="11.5703125" style="35" hidden="1" customWidth="1"/>
    <col min="18" max="18" width="29.7109375" style="35" hidden="1" customWidth="1"/>
    <col min="19" max="21" width="11.5703125" style="35" hidden="1" customWidth="1"/>
    <col min="22" max="16384" width="11.42578125" style="35"/>
  </cols>
  <sheetData>
    <row r="1" spans="1:21" x14ac:dyDescent="0.25">
      <c r="D1" s="61"/>
      <c r="G1" s="61" t="s">
        <v>25</v>
      </c>
      <c r="I1" s="35" t="str">
        <f>Pflichtkollekte[[#Headers],[Pflichtkollekten]]</f>
        <v>Pflichtkollekten</v>
      </c>
      <c r="J1" s="35" t="str">
        <f>Zweckbestimmung[[#Headers],[Zweckbestimmung]]</f>
        <v>Zweckbestimmung</v>
      </c>
      <c r="K1" s="35" t="s">
        <v>24</v>
      </c>
      <c r="L1" s="35" t="s">
        <v>26</v>
      </c>
      <c r="O1" s="58" t="s">
        <v>69</v>
      </c>
      <c r="U1" s="145" t="s">
        <v>8</v>
      </c>
    </row>
    <row r="2" spans="1:21" x14ac:dyDescent="0.25">
      <c r="A2" s="35">
        <v>1</v>
      </c>
      <c r="B2" s="61">
        <v>1001</v>
      </c>
      <c r="C2" s="61" t="str">
        <f>IFERROR(VLOOKUP(B2,'Eingabe Zweckbestimmungen'!J:J,1,FALSE),"")</f>
        <v/>
      </c>
      <c r="D2" s="61" t="str">
        <f>IFERROR(VLOOKUP(B2,'Eingabe Zweckbestimmungen'!J:K,2,FALSE),"")</f>
        <v/>
      </c>
      <c r="E2" s="97" t="s">
        <v>3</v>
      </c>
      <c r="G2" s="61" t="s">
        <v>18</v>
      </c>
      <c r="I2" s="35" t="str">
        <f>IFERROR(IF(Pflichtkollekte[[#This Row],[Pflichtkollekten]]="","",Pflichtkollekte[[#This Row],[Pflichtkollekten]]),"")</f>
        <v/>
      </c>
      <c r="J2" s="35" t="str">
        <f>IF(Zweckbestimmung[[#This Row],[Zweckbestimmung]]="","",Zweckbestimmung[[#This Row],[Zweckbestimmung]])</f>
        <v/>
      </c>
      <c r="K2" s="35" t="str">
        <f>IF(weiterzuleitende[[#This Row],[freie weiterzuleitende Kollekten]]="","",weiterzuleitende[[#This Row],[freie weiterzuleitende Kollekten]])</f>
        <v/>
      </c>
      <c r="L2" s="35" t="s">
        <v>27</v>
      </c>
      <c r="N2" s="35">
        <f>IF(P2&lt;&gt;0,2000+A2,0)</f>
        <v>0</v>
      </c>
      <c r="O2" s="35" t="str">
        <f>IFERROR(CONCATENATE(U$1,Zweckbestimmung[[#This Row],[Zweckbestimmung]]),"")</f>
        <v>Zw. Zweckg. Kollekte</v>
      </c>
      <c r="P2" s="35">
        <f>IF(O2="",0,SUMIFS(Kollektenübersicht!$H:$H,Kollektenübersicht!$G:$G,O2)+SUMIFS(Kollektenübersicht!$J:$J,Kollektenübersicht!$G:$G,O2)+SUMIFS(Anfangsbestände!F:F,Anfangsbestände!E:E,O2))</f>
        <v>0</v>
      </c>
      <c r="Q2" s="35">
        <f>IF(S2&lt;&gt;0,2500+A2,0)</f>
        <v>0</v>
      </c>
      <c r="R2" s="35" t="str">
        <f>IFERROR(CONCATENATE(U$2,Zweckbestimmung[[#This Row],[Zweckbestimmung]]),"")</f>
        <v>Zw. Zweckg. Spende</v>
      </c>
      <c r="S2" s="35">
        <f>IF(R2="",0,SUMIFS(Kollektenübersicht!$H:$H,Kollektenübersicht!$G:$G,R2)+SUMIFS(Kollektenübersicht!$J:$J,Kollektenübersicht!$G:$G,R2)+SUMIFS(Anfangsbestände!F:F,Anfangsbestände!E:E,R2))</f>
        <v>0</v>
      </c>
      <c r="U2" s="145" t="s">
        <v>9</v>
      </c>
    </row>
    <row r="3" spans="1:21" x14ac:dyDescent="0.25">
      <c r="A3" s="35">
        <v>2</v>
      </c>
      <c r="B3" s="61">
        <v>1002</v>
      </c>
      <c r="C3" s="61" t="str">
        <f>IFERROR(VLOOKUP(B3,'Eingabe Zweckbestimmungen'!J:J,1,FALSE),"")</f>
        <v/>
      </c>
      <c r="D3" s="61" t="str">
        <f>IFERROR(VLOOKUP(B3,'Eingabe Zweckbestimmungen'!J:K,2,FALSE),"")</f>
        <v/>
      </c>
      <c r="E3" s="97" t="s">
        <v>3</v>
      </c>
      <c r="G3" s="61" t="s">
        <v>4</v>
      </c>
      <c r="I3" s="35" t="str">
        <f>IFERROR(IF(Pflichtkollekte[[#This Row],[Pflichtkollekten]]="","",Pflichtkollekte[[#This Row],[Pflichtkollekten]]),"")</f>
        <v/>
      </c>
      <c r="J3" s="35" t="str">
        <f>IFERROR(IF(#REF!="","",#REF!),"")</f>
        <v/>
      </c>
      <c r="K3" s="35" t="str">
        <f>IFERROR(IF(#REF!="","",#REF!),"")</f>
        <v/>
      </c>
      <c r="N3" s="35">
        <f t="shared" ref="N3:N66" si="0">IF(P3&lt;&gt;0,2000+A3,0)</f>
        <v>0</v>
      </c>
      <c r="O3" s="35" t="str">
        <f>IFERROR(CONCATENATE(U$1,Zweckbestimmung[[#This Row],[Zweckbestimmung]]),"")</f>
        <v/>
      </c>
      <c r="P3" s="35">
        <f>IF(O3="",0,SUMIFS(Kollektenübersicht!$H:$H,Kollektenübersicht!$G:$G,O3)+SUMIFS(Kollektenübersicht!$J:$J,Kollektenübersicht!$G:$G,O3)+SUMIFS(Anfangsbestände!F:F,Anfangsbestände!E:E,O3))</f>
        <v>0</v>
      </c>
      <c r="Q3" s="35">
        <f t="shared" ref="Q3:Q66" si="1">IF(S3&lt;&gt;0,2500+A3,0)</f>
        <v>0</v>
      </c>
      <c r="R3" s="35" t="str">
        <f>IFERROR(CONCATENATE(U$2,Zweckbestimmung[[#This Row],[Zweckbestimmung]]),"")</f>
        <v/>
      </c>
      <c r="S3" s="35">
        <f>IF(R3="",0,SUMIFS(Kollektenübersicht!$H:$H,Kollektenübersicht!$G:$G,R3)+SUMIFS(Kollektenübersicht!$J:$J,Kollektenübersicht!$G:$G,R3)+SUMIFS(Anfangsbestände!F:F,Anfangsbestände!E:E,R3))</f>
        <v>0</v>
      </c>
    </row>
    <row r="4" spans="1:21" x14ac:dyDescent="0.25">
      <c r="A4" s="35">
        <v>3</v>
      </c>
      <c r="B4" s="61">
        <v>1003</v>
      </c>
      <c r="C4" s="61" t="str">
        <f>IFERROR(VLOOKUP(B4,'Eingabe Zweckbestimmungen'!J:J,1,FALSE),"")</f>
        <v/>
      </c>
      <c r="D4" s="61" t="str">
        <f>IFERROR(VLOOKUP(B4,'Eingabe Zweckbestimmungen'!J:K,2,FALSE),"")</f>
        <v/>
      </c>
      <c r="E4" s="97" t="s">
        <v>3</v>
      </c>
      <c r="G4" s="61" t="s">
        <v>24</v>
      </c>
      <c r="I4" s="35" t="str">
        <f>IFERROR(IF(Pflichtkollekte[[#This Row],[Pflichtkollekten]]="","",Pflichtkollekte[[#This Row],[Pflichtkollekten]]),"")</f>
        <v/>
      </c>
      <c r="J4" s="35" t="str">
        <f>IFERROR(IF(#REF!="","",#REF!),"")</f>
        <v/>
      </c>
      <c r="K4" s="35" t="str">
        <f>IFERROR(IF(#REF!="","",#REF!),"")</f>
        <v/>
      </c>
      <c r="N4" s="35">
        <f t="shared" si="0"/>
        <v>0</v>
      </c>
      <c r="O4" s="35" t="str">
        <f>IFERROR(CONCATENATE(U$1,Zweckbestimmung[[#This Row],[Zweckbestimmung]]),"")</f>
        <v/>
      </c>
      <c r="P4" s="35">
        <f>IF(O4="",0,SUMIFS(Kollektenübersicht!$H:$H,Kollektenübersicht!$G:$G,O4)+SUMIFS(Kollektenübersicht!$J:$J,Kollektenübersicht!$G:$G,O4)+SUMIFS(Anfangsbestände!F:F,Anfangsbestände!E:E,O4))</f>
        <v>0</v>
      </c>
      <c r="Q4" s="35">
        <f t="shared" si="1"/>
        <v>0</v>
      </c>
      <c r="R4" s="35" t="str">
        <f>IFERROR(CONCATENATE(U$2,Zweckbestimmung[[#This Row],[Zweckbestimmung]]),"")</f>
        <v/>
      </c>
      <c r="S4" s="35">
        <f>IF(R4="",0,SUMIFS(Kollektenübersicht!$H:$H,Kollektenübersicht!$G:$G,R4)+SUMIFS(Kollektenübersicht!$J:$J,Kollektenübersicht!$G:$G,R4)+SUMIFS(Anfangsbestände!F:F,Anfangsbestände!E:E,R4))</f>
        <v>0</v>
      </c>
    </row>
    <row r="5" spans="1:21" x14ac:dyDescent="0.25">
      <c r="A5" s="35">
        <v>4</v>
      </c>
      <c r="B5" s="61">
        <v>1004</v>
      </c>
      <c r="C5" s="61" t="str">
        <f>IFERROR(VLOOKUP(B5,'Eingabe Zweckbestimmungen'!J:J,1,FALSE),"")</f>
        <v/>
      </c>
      <c r="D5" s="61" t="str">
        <f>IFERROR(VLOOKUP(B5,'Eingabe Zweckbestimmungen'!J:K,2,FALSE),"")</f>
        <v/>
      </c>
      <c r="E5" s="97" t="s">
        <v>3</v>
      </c>
      <c r="I5" s="35" t="str">
        <f>IFERROR(IF(Pflichtkollekte[[#This Row],[Pflichtkollekten]]="","",Pflichtkollekte[[#This Row],[Pflichtkollekten]]),"")</f>
        <v/>
      </c>
      <c r="J5" s="35" t="str">
        <f>IFERROR(IF(#REF!="","",#REF!),"")</f>
        <v/>
      </c>
      <c r="K5" s="35" t="str">
        <f>IFERROR(IF(#REF!="","",#REF!),"")</f>
        <v/>
      </c>
      <c r="N5" s="35">
        <f t="shared" si="0"/>
        <v>0</v>
      </c>
      <c r="O5" s="35" t="str">
        <f>IFERROR(CONCATENATE(U$1,Zweckbestimmung[[#This Row],[Zweckbestimmung]]),"")</f>
        <v/>
      </c>
      <c r="P5" s="35">
        <f>IF(O5="",0,SUMIFS(Kollektenübersicht!$H:$H,Kollektenübersicht!$G:$G,O5)+SUMIFS(Kollektenübersicht!$J:$J,Kollektenübersicht!$G:$G,O5)+SUMIFS(Anfangsbestände!F:F,Anfangsbestände!E:E,O5))</f>
        <v>0</v>
      </c>
      <c r="Q5" s="35">
        <f t="shared" si="1"/>
        <v>0</v>
      </c>
      <c r="R5" s="35" t="str">
        <f>IFERROR(CONCATENATE(U$2,Zweckbestimmung[[#This Row],[Zweckbestimmung]]),"")</f>
        <v/>
      </c>
      <c r="S5" s="35">
        <f>IF(R5="",0,SUMIFS(Kollektenübersicht!$H:$H,Kollektenübersicht!$G:$G,R5)+SUMIFS(Kollektenübersicht!$J:$J,Kollektenübersicht!$G:$G,R5)+SUMIFS(Anfangsbestände!F:F,Anfangsbestände!E:E,R5))</f>
        <v>0</v>
      </c>
    </row>
    <row r="6" spans="1:21" x14ac:dyDescent="0.25">
      <c r="A6" s="35">
        <v>5</v>
      </c>
      <c r="B6" s="61">
        <v>1005</v>
      </c>
      <c r="C6" s="61" t="str">
        <f>IFERROR(VLOOKUP(B6,'Eingabe Zweckbestimmungen'!J:J,1,FALSE),"")</f>
        <v/>
      </c>
      <c r="D6" s="61" t="str">
        <f>IFERROR(VLOOKUP(B6,'Eingabe Zweckbestimmungen'!J:K,2,FALSE),"")</f>
        <v/>
      </c>
      <c r="E6" s="97" t="s">
        <v>3</v>
      </c>
      <c r="I6" s="35" t="str">
        <f>IFERROR(IF(Pflichtkollekte[[#This Row],[Pflichtkollekten]]="","",Pflichtkollekte[[#This Row],[Pflichtkollekten]]),"")</f>
        <v/>
      </c>
      <c r="J6" s="35" t="str">
        <f>IFERROR(IF(#REF!="","",#REF!),"")</f>
        <v/>
      </c>
      <c r="K6" s="35" t="str">
        <f>IFERROR(IF(#REF!="","",#REF!),"")</f>
        <v/>
      </c>
      <c r="N6" s="35">
        <f>IF(P6&lt;&gt;0,2000+A6,0)</f>
        <v>0</v>
      </c>
      <c r="O6" s="35" t="str">
        <f>IFERROR(CONCATENATE(U$1,Zweckbestimmung[[#This Row],[Zweckbestimmung]]),"")</f>
        <v/>
      </c>
      <c r="P6" s="35">
        <f>IF(O6="",0,SUMIFS(Kollektenübersicht!$H:$H,Kollektenübersicht!$G:$G,O6)+SUMIFS(Kollektenübersicht!$J:$J,Kollektenübersicht!$G:$G,O6)+SUMIFS(Anfangsbestände!F:F,Anfangsbestände!E:E,O6))</f>
        <v>0</v>
      </c>
      <c r="Q6" s="35">
        <f t="shared" si="1"/>
        <v>0</v>
      </c>
      <c r="R6" s="35" t="str">
        <f>IFERROR(CONCATENATE(U$2,Zweckbestimmung[[#This Row],[Zweckbestimmung]]),"")</f>
        <v/>
      </c>
      <c r="S6" s="35">
        <f>IF(R6="",0,SUMIFS(Kollektenübersicht!$H:$H,Kollektenübersicht!$G:$G,R6)+SUMIFS(Kollektenübersicht!$J:$J,Kollektenübersicht!$G:$G,R6)+SUMIFS(Anfangsbestände!F:F,Anfangsbestände!E:E,R6))</f>
        <v>0</v>
      </c>
    </row>
    <row r="7" spans="1:21" x14ac:dyDescent="0.25">
      <c r="A7" s="35">
        <v>6</v>
      </c>
      <c r="B7" s="61">
        <v>1006</v>
      </c>
      <c r="C7" s="61" t="str">
        <f>IFERROR(VLOOKUP(B7,'Eingabe Zweckbestimmungen'!J:J,1,FALSE),"")</f>
        <v/>
      </c>
      <c r="D7" s="61" t="str">
        <f>IFERROR(VLOOKUP(B7,'Eingabe Zweckbestimmungen'!J:K,2,FALSE),"")</f>
        <v/>
      </c>
      <c r="E7" s="97" t="s">
        <v>3</v>
      </c>
      <c r="I7" s="35" t="str">
        <f>IFERROR(IF(Pflichtkollekte[[#This Row],[Pflichtkollekten]]="","",Pflichtkollekte[[#This Row],[Pflichtkollekten]]),"")</f>
        <v/>
      </c>
      <c r="J7" s="35" t="str">
        <f>IFERROR(IF(#REF!="","",#REF!),"")</f>
        <v/>
      </c>
      <c r="K7" s="35" t="str">
        <f>IFERROR(IF(#REF!="","",#REF!),"")</f>
        <v/>
      </c>
      <c r="N7" s="35">
        <f t="shared" si="0"/>
        <v>0</v>
      </c>
      <c r="O7" s="35" t="str">
        <f>IFERROR(CONCATENATE(U$1,Zweckbestimmung[[#This Row],[Zweckbestimmung]]),"")</f>
        <v/>
      </c>
      <c r="P7" s="35">
        <f>IF(O7="",0,SUMIFS(Kollektenübersicht!$H:$H,Kollektenübersicht!$G:$G,O7)+SUMIFS(Kollektenübersicht!$J:$J,Kollektenübersicht!$G:$G,O7)+SUMIFS(Anfangsbestände!F:F,Anfangsbestände!E:E,O7))</f>
        <v>0</v>
      </c>
      <c r="Q7" s="35">
        <f t="shared" si="1"/>
        <v>0</v>
      </c>
      <c r="R7" s="35" t="str">
        <f>IFERROR(CONCATENATE(U$2,Zweckbestimmung[[#This Row],[Zweckbestimmung]]),"")</f>
        <v/>
      </c>
      <c r="S7" s="35">
        <f>IF(R7="",0,SUMIFS(Kollektenübersicht!$H:$H,Kollektenübersicht!$G:$G,R7)+SUMIFS(Kollektenübersicht!$J:$J,Kollektenübersicht!$G:$G,R7)+SUMIFS(Anfangsbestände!F:F,Anfangsbestände!E:E,R7))</f>
        <v>0</v>
      </c>
    </row>
    <row r="8" spans="1:21" x14ac:dyDescent="0.25">
      <c r="A8" s="35">
        <v>7</v>
      </c>
      <c r="B8" s="61">
        <v>1007</v>
      </c>
      <c r="C8" s="61" t="str">
        <f>IFERROR(VLOOKUP(B8,'Eingabe Zweckbestimmungen'!J:J,1,FALSE),"")</f>
        <v/>
      </c>
      <c r="D8" s="61" t="str">
        <f>IFERROR(VLOOKUP(B8,'Eingabe Zweckbestimmungen'!J:K,2,FALSE),"")</f>
        <v/>
      </c>
      <c r="E8" s="97" t="s">
        <v>3</v>
      </c>
      <c r="I8" s="35" t="str">
        <f>IFERROR(IF(Pflichtkollekte[[#This Row],[Pflichtkollekten]]="","",Pflichtkollekte[[#This Row],[Pflichtkollekten]]),"")</f>
        <v/>
      </c>
      <c r="J8" s="35" t="str">
        <f>IFERROR(IF(#REF!="","",#REF!),"")</f>
        <v/>
      </c>
      <c r="K8" s="35" t="str">
        <f>IFERROR(IF(#REF!="","",#REF!),"")</f>
        <v/>
      </c>
      <c r="N8" s="35">
        <f t="shared" si="0"/>
        <v>0</v>
      </c>
      <c r="O8" s="35" t="str">
        <f>IFERROR(CONCATENATE(U$1,Zweckbestimmung[[#This Row],[Zweckbestimmung]]),"")</f>
        <v/>
      </c>
      <c r="P8" s="35">
        <f>IF(O8="",0,SUMIFS(Kollektenübersicht!$H:$H,Kollektenübersicht!$G:$G,O8)+SUMIFS(Kollektenübersicht!$J:$J,Kollektenübersicht!$G:$G,O8)+SUMIFS(Anfangsbestände!F:F,Anfangsbestände!E:E,O8))</f>
        <v>0</v>
      </c>
      <c r="Q8" s="35">
        <f t="shared" si="1"/>
        <v>0</v>
      </c>
      <c r="R8" s="35" t="str">
        <f>IFERROR(CONCATENATE(U$2,Zweckbestimmung[[#This Row],[Zweckbestimmung]]),"")</f>
        <v/>
      </c>
      <c r="S8" s="35">
        <f>IF(R8="",0,SUMIFS(Kollektenübersicht!$H:$H,Kollektenübersicht!$G:$G,R8)+SUMIFS(Kollektenübersicht!$J:$J,Kollektenübersicht!$G:$G,R8)+SUMIFS(Anfangsbestände!F:F,Anfangsbestände!E:E,R8))</f>
        <v>0</v>
      </c>
    </row>
    <row r="9" spans="1:21" x14ac:dyDescent="0.25">
      <c r="A9" s="35">
        <v>8</v>
      </c>
      <c r="B9" s="61">
        <v>1008</v>
      </c>
      <c r="C9" s="61" t="str">
        <f>IFERROR(VLOOKUP(B9,'Eingabe Zweckbestimmungen'!J:J,1,FALSE),"")</f>
        <v/>
      </c>
      <c r="D9" s="61" t="str">
        <f>IFERROR(VLOOKUP(B9,'Eingabe Zweckbestimmungen'!J:K,2,FALSE),"")</f>
        <v/>
      </c>
      <c r="E9" s="97" t="s">
        <v>3</v>
      </c>
      <c r="I9" s="35" t="str">
        <f>IFERROR(IF(Pflichtkollekte[[#This Row],[Pflichtkollekten]]="","",Pflichtkollekte[[#This Row],[Pflichtkollekten]]),"")</f>
        <v/>
      </c>
      <c r="J9" s="35" t="str">
        <f>IFERROR(IF(#REF!="","",#REF!),"")</f>
        <v/>
      </c>
      <c r="K9" s="35" t="str">
        <f>IFERROR(IF(#REF!="","",#REF!),"")</f>
        <v/>
      </c>
      <c r="N9" s="35">
        <f t="shared" si="0"/>
        <v>0</v>
      </c>
      <c r="O9" s="35" t="str">
        <f>IFERROR(CONCATENATE(U$1,Zweckbestimmung[[#This Row],[Zweckbestimmung]]),"")</f>
        <v/>
      </c>
      <c r="P9" s="35">
        <f>IF(O9="",0,SUMIFS(Kollektenübersicht!$H:$H,Kollektenübersicht!$G:$G,O9)+SUMIFS(Kollektenübersicht!$J:$J,Kollektenübersicht!$G:$G,O9)+SUMIFS(Anfangsbestände!F:F,Anfangsbestände!E:E,O9))</f>
        <v>0</v>
      </c>
      <c r="Q9" s="35">
        <f t="shared" si="1"/>
        <v>0</v>
      </c>
      <c r="R9" s="35" t="str">
        <f>IFERROR(CONCATENATE(U$2,Zweckbestimmung[[#This Row],[Zweckbestimmung]]),"")</f>
        <v/>
      </c>
      <c r="S9" s="35">
        <f>IF(R9="",0,SUMIFS(Kollektenübersicht!$H:$H,Kollektenübersicht!$G:$G,R9)+SUMIFS(Kollektenübersicht!$J:$J,Kollektenübersicht!$G:$G,R9)+SUMIFS(Anfangsbestände!F:F,Anfangsbestände!E:E,R9))</f>
        <v>0</v>
      </c>
    </row>
    <row r="10" spans="1:21" x14ac:dyDescent="0.25">
      <c r="A10" s="35">
        <v>9</v>
      </c>
      <c r="B10" s="61">
        <v>1009</v>
      </c>
      <c r="C10" s="61" t="str">
        <f>IFERROR(VLOOKUP(B10,'Eingabe Zweckbestimmungen'!J:J,1,FALSE),"")</f>
        <v/>
      </c>
      <c r="D10" s="61" t="str">
        <f>IFERROR(VLOOKUP(B10,'Eingabe Zweckbestimmungen'!J:K,2,FALSE),"")</f>
        <v/>
      </c>
      <c r="E10" s="97" t="s">
        <v>3</v>
      </c>
      <c r="I10" s="35" t="str">
        <f>IFERROR(IF(Pflichtkollekte[[#This Row],[Pflichtkollekten]]="","",Pflichtkollekte[[#This Row],[Pflichtkollekten]]),"")</f>
        <v/>
      </c>
      <c r="J10" s="35" t="str">
        <f>IFERROR(IF(#REF!="","",#REF!),"")</f>
        <v/>
      </c>
      <c r="K10" s="35" t="str">
        <f>IFERROR(IF(#REF!="","",#REF!),"")</f>
        <v/>
      </c>
      <c r="N10" s="35">
        <f t="shared" si="0"/>
        <v>0</v>
      </c>
      <c r="O10" s="35" t="str">
        <f>IFERROR(CONCATENATE(U$1,Zweckbestimmung[[#This Row],[Zweckbestimmung]]),"")</f>
        <v/>
      </c>
      <c r="P10" s="35">
        <f>IF(O10="",0,SUMIFS(Kollektenübersicht!$H:$H,Kollektenübersicht!$G:$G,O10)+SUMIFS(Kollektenübersicht!$J:$J,Kollektenübersicht!$G:$G,O10)+SUMIFS(Anfangsbestände!F:F,Anfangsbestände!E:E,O10))</f>
        <v>0</v>
      </c>
      <c r="Q10" s="35">
        <f t="shared" si="1"/>
        <v>0</v>
      </c>
      <c r="R10" s="35" t="str">
        <f>IFERROR(CONCATENATE(U$2,Zweckbestimmung[[#This Row],[Zweckbestimmung]]),"")</f>
        <v/>
      </c>
      <c r="S10" s="35">
        <f>IF(R10="",0,SUMIFS(Kollektenübersicht!$H:$H,Kollektenübersicht!$G:$G,R10)+SUMIFS(Kollektenübersicht!$J:$J,Kollektenübersicht!$G:$G,R10)+SUMIFS(Anfangsbestände!F:F,Anfangsbestände!E:E,R10))</f>
        <v>0</v>
      </c>
    </row>
    <row r="11" spans="1:21" x14ac:dyDescent="0.25">
      <c r="A11" s="35">
        <v>10</v>
      </c>
      <c r="B11" s="61">
        <v>1010</v>
      </c>
      <c r="C11" s="61" t="str">
        <f>IFERROR(VLOOKUP(B11,'Eingabe Zweckbestimmungen'!J:J,1,FALSE),"")</f>
        <v/>
      </c>
      <c r="D11" s="61" t="str">
        <f>IFERROR(VLOOKUP(B11,'Eingabe Zweckbestimmungen'!J:K,2,FALSE),"")</f>
        <v/>
      </c>
      <c r="E11" s="97" t="s">
        <v>3</v>
      </c>
      <c r="I11" s="35" t="str">
        <f>IFERROR(IF(Pflichtkollekte[[#This Row],[Pflichtkollekten]]="","",Pflichtkollekte[[#This Row],[Pflichtkollekten]]),"")</f>
        <v/>
      </c>
      <c r="J11" s="35" t="str">
        <f>IFERROR(IF(#REF!="","",#REF!),"")</f>
        <v/>
      </c>
      <c r="K11" s="35" t="str">
        <f>IFERROR(IF(#REF!="","",#REF!),"")</f>
        <v/>
      </c>
      <c r="N11" s="35">
        <f t="shared" si="0"/>
        <v>0</v>
      </c>
      <c r="O11" s="35" t="str">
        <f>IFERROR(CONCATENATE(U$1,Zweckbestimmung[[#This Row],[Zweckbestimmung]]),"")</f>
        <v/>
      </c>
      <c r="P11" s="35">
        <f>IF(O11="",0,SUMIFS(Kollektenübersicht!$H:$H,Kollektenübersicht!$G:$G,O11)+SUMIFS(Kollektenübersicht!$J:$J,Kollektenübersicht!$G:$G,O11)+SUMIFS(Anfangsbestände!F:F,Anfangsbestände!E:E,O11))</f>
        <v>0</v>
      </c>
      <c r="Q11" s="35">
        <f t="shared" si="1"/>
        <v>0</v>
      </c>
      <c r="R11" s="35" t="str">
        <f>IFERROR(CONCATENATE(U$2,Zweckbestimmung[[#This Row],[Zweckbestimmung]]),"")</f>
        <v/>
      </c>
      <c r="S11" s="35">
        <f>IF(R11="",0,SUMIFS(Kollektenübersicht!$H:$H,Kollektenübersicht!$G:$G,R11)+SUMIFS(Kollektenübersicht!$J:$J,Kollektenübersicht!$G:$G,R11)+SUMIFS(Anfangsbestände!F:F,Anfangsbestände!E:E,R11))</f>
        <v>0</v>
      </c>
    </row>
    <row r="12" spans="1:21" x14ac:dyDescent="0.25">
      <c r="A12" s="35">
        <v>11</v>
      </c>
      <c r="B12" s="61">
        <v>1011</v>
      </c>
      <c r="C12" s="61" t="str">
        <f>IFERROR(VLOOKUP(B12,'Eingabe Zweckbestimmungen'!J:J,1,FALSE),"")</f>
        <v/>
      </c>
      <c r="D12" s="61" t="str">
        <f>IFERROR(VLOOKUP(B12,'Eingabe Zweckbestimmungen'!J:K,2,FALSE),"")</f>
        <v/>
      </c>
      <c r="E12" s="97" t="s">
        <v>3</v>
      </c>
      <c r="I12" s="35" t="str">
        <f>IFERROR(IF(Pflichtkollekte[[#This Row],[Pflichtkollekten]]="","",Pflichtkollekte[[#This Row],[Pflichtkollekten]]),"")</f>
        <v/>
      </c>
      <c r="J12" s="35" t="str">
        <f>IFERROR(IF(#REF!="","",#REF!),"")</f>
        <v/>
      </c>
      <c r="K12" s="35" t="str">
        <f>IFERROR(IF(#REF!="","",#REF!),"")</f>
        <v/>
      </c>
      <c r="N12" s="35">
        <f t="shared" si="0"/>
        <v>0</v>
      </c>
      <c r="O12" s="35" t="str">
        <f>IFERROR(CONCATENATE(U$1,Zweckbestimmung[[#This Row],[Zweckbestimmung]]),"")</f>
        <v/>
      </c>
      <c r="P12" s="35">
        <f>IF(O12="",0,SUMIFS(Kollektenübersicht!$H:$H,Kollektenübersicht!$G:$G,O12)+SUMIFS(Kollektenübersicht!$J:$J,Kollektenübersicht!$G:$G,O12)+SUMIFS(Anfangsbestände!F:F,Anfangsbestände!E:E,O12))</f>
        <v>0</v>
      </c>
      <c r="Q12" s="35">
        <f t="shared" si="1"/>
        <v>0</v>
      </c>
      <c r="R12" s="35" t="str">
        <f>IFERROR(CONCATENATE(U$2,Zweckbestimmung[[#This Row],[Zweckbestimmung]]),"")</f>
        <v/>
      </c>
      <c r="S12" s="35">
        <f>IF(R12="",0,SUMIFS(Kollektenübersicht!$H:$H,Kollektenübersicht!$G:$G,R12)+SUMIFS(Kollektenübersicht!$J:$J,Kollektenübersicht!$G:$G,R12)+SUMIFS(Anfangsbestände!F:F,Anfangsbestände!E:E,R12))</f>
        <v>0</v>
      </c>
    </row>
    <row r="13" spans="1:21" x14ac:dyDescent="0.25">
      <c r="A13" s="35">
        <v>12</v>
      </c>
      <c r="B13" s="61">
        <v>1012</v>
      </c>
      <c r="C13" s="61" t="str">
        <f>IFERROR(VLOOKUP(B13,'Eingabe Zweckbestimmungen'!J:J,1,FALSE),"")</f>
        <v/>
      </c>
      <c r="D13" s="61" t="str">
        <f>IFERROR(VLOOKUP(B13,'Eingabe Zweckbestimmungen'!J:K,2,FALSE),"")</f>
        <v/>
      </c>
      <c r="E13" s="97" t="s">
        <v>3</v>
      </c>
      <c r="I13" s="35" t="str">
        <f>IFERROR(IF(Pflichtkollekte[[#This Row],[Pflichtkollekten]]="","",Pflichtkollekte[[#This Row],[Pflichtkollekten]]),"")</f>
        <v/>
      </c>
      <c r="J13" s="35" t="str">
        <f>IFERROR(IF(#REF!="","",#REF!),"")</f>
        <v/>
      </c>
      <c r="K13" s="35" t="str">
        <f>IFERROR(IF(#REF!="","",#REF!),"")</f>
        <v/>
      </c>
      <c r="N13" s="35">
        <f t="shared" si="0"/>
        <v>0</v>
      </c>
      <c r="O13" s="35" t="str">
        <f>IFERROR(CONCATENATE(U$1,Zweckbestimmung[[#This Row],[Zweckbestimmung]]),"")</f>
        <v/>
      </c>
      <c r="P13" s="35">
        <f>IF(O13="",0,SUMIFS(Kollektenübersicht!$H:$H,Kollektenübersicht!$G:$G,O13)+SUMIFS(Kollektenübersicht!$J:$J,Kollektenübersicht!$G:$G,O13)+SUMIFS(Anfangsbestände!F:F,Anfangsbestände!E:E,O13))</f>
        <v>0</v>
      </c>
      <c r="Q13" s="35">
        <f t="shared" si="1"/>
        <v>0</v>
      </c>
      <c r="R13" s="35" t="str">
        <f>IFERROR(CONCATENATE(U$2,Zweckbestimmung[[#This Row],[Zweckbestimmung]]),"")</f>
        <v/>
      </c>
      <c r="S13" s="35">
        <f>IF(R13="",0,SUMIFS(Kollektenübersicht!$H:$H,Kollektenübersicht!$G:$G,R13)+SUMIFS(Kollektenübersicht!$J:$J,Kollektenübersicht!$G:$G,R13)+SUMIFS(Anfangsbestände!F:F,Anfangsbestände!E:E,R13))</f>
        <v>0</v>
      </c>
    </row>
    <row r="14" spans="1:21" x14ac:dyDescent="0.25">
      <c r="A14" s="35">
        <v>13</v>
      </c>
      <c r="B14" s="61">
        <v>1013</v>
      </c>
      <c r="C14" s="61" t="str">
        <f>IFERROR(VLOOKUP(B14,'Eingabe Zweckbestimmungen'!J:J,1,FALSE),"")</f>
        <v/>
      </c>
      <c r="D14" s="61" t="str">
        <f>IFERROR(VLOOKUP(B14,'Eingabe Zweckbestimmungen'!J:K,2,FALSE),"")</f>
        <v/>
      </c>
      <c r="E14" s="97" t="s">
        <v>3</v>
      </c>
      <c r="I14" s="35" t="str">
        <f>IFERROR(IF(Pflichtkollekte[[#This Row],[Pflichtkollekten]]="","",Pflichtkollekte[[#This Row],[Pflichtkollekten]]),"")</f>
        <v/>
      </c>
      <c r="J14" s="35" t="str">
        <f>IFERROR(IF(#REF!="","",#REF!),"")</f>
        <v/>
      </c>
      <c r="K14" s="35" t="str">
        <f>IFERROR(IF(#REF!="","",#REF!),"")</f>
        <v/>
      </c>
      <c r="N14" s="35">
        <f t="shared" si="0"/>
        <v>0</v>
      </c>
      <c r="O14" s="35" t="str">
        <f>IFERROR(CONCATENATE(U$1,Zweckbestimmung[[#This Row],[Zweckbestimmung]]),"")</f>
        <v/>
      </c>
      <c r="P14" s="35">
        <f>IF(O14="",0,SUMIFS(Kollektenübersicht!$H:$H,Kollektenübersicht!$G:$G,O14)+SUMIFS(Kollektenübersicht!$J:$J,Kollektenübersicht!$G:$G,O14)+SUMIFS(Anfangsbestände!F:F,Anfangsbestände!E:E,O14))</f>
        <v>0</v>
      </c>
      <c r="Q14" s="35">
        <f t="shared" si="1"/>
        <v>0</v>
      </c>
      <c r="R14" s="35" t="str">
        <f>IFERROR(CONCATENATE(U$2,Zweckbestimmung[[#This Row],[Zweckbestimmung]]),"")</f>
        <v/>
      </c>
      <c r="S14" s="35">
        <f>IF(R14="",0,SUMIFS(Kollektenübersicht!$H:$H,Kollektenübersicht!$G:$G,R14)+SUMIFS(Kollektenübersicht!$J:$J,Kollektenübersicht!$G:$G,R14)+SUMIFS(Anfangsbestände!F:F,Anfangsbestände!E:E,R14))</f>
        <v>0</v>
      </c>
    </row>
    <row r="15" spans="1:21" x14ac:dyDescent="0.25">
      <c r="A15" s="35">
        <v>14</v>
      </c>
      <c r="B15" s="61">
        <v>1014</v>
      </c>
      <c r="C15" s="61" t="str">
        <f>IFERROR(VLOOKUP(B15,'Eingabe Zweckbestimmungen'!J:J,1,FALSE),"")</f>
        <v/>
      </c>
      <c r="D15" s="61" t="str">
        <f>IFERROR(VLOOKUP(B15,'Eingabe Zweckbestimmungen'!J:K,2,FALSE),"")</f>
        <v/>
      </c>
      <c r="E15" s="97" t="s">
        <v>3</v>
      </c>
      <c r="I15" s="35" t="str">
        <f>IFERROR(IF(Pflichtkollekte[[#This Row],[Pflichtkollekten]]="","",Pflichtkollekte[[#This Row],[Pflichtkollekten]]),"")</f>
        <v/>
      </c>
      <c r="J15" s="35" t="str">
        <f>IFERROR(IF(#REF!="","",#REF!),"")</f>
        <v/>
      </c>
      <c r="K15" s="35" t="str">
        <f>IFERROR(IF(#REF!="","",#REF!),"")</f>
        <v/>
      </c>
      <c r="N15" s="35">
        <f t="shared" si="0"/>
        <v>0</v>
      </c>
      <c r="O15" s="35" t="str">
        <f>IFERROR(CONCATENATE(U$1,Zweckbestimmung[[#This Row],[Zweckbestimmung]]),"")</f>
        <v/>
      </c>
      <c r="P15" s="35">
        <f>IF(O15="",0,SUMIFS(Kollektenübersicht!$H:$H,Kollektenübersicht!$G:$G,O15)+SUMIFS(Kollektenübersicht!$J:$J,Kollektenübersicht!$G:$G,O15)+SUMIFS(Anfangsbestände!F:F,Anfangsbestände!E:E,O15))</f>
        <v>0</v>
      </c>
      <c r="Q15" s="35">
        <f t="shared" si="1"/>
        <v>0</v>
      </c>
      <c r="R15" s="35" t="str">
        <f>IFERROR(CONCATENATE(U$2,Zweckbestimmung[[#This Row],[Zweckbestimmung]]),"")</f>
        <v/>
      </c>
      <c r="S15" s="35">
        <f>IF(R15="",0,SUMIFS(Kollektenübersicht!$H:$H,Kollektenübersicht!$G:$G,R15)+SUMIFS(Kollektenübersicht!$J:$J,Kollektenübersicht!$G:$G,R15)+SUMIFS(Anfangsbestände!F:F,Anfangsbestände!E:E,R15))</f>
        <v>0</v>
      </c>
    </row>
    <row r="16" spans="1:21" x14ac:dyDescent="0.25">
      <c r="A16" s="35">
        <v>15</v>
      </c>
      <c r="B16" s="61">
        <v>1015</v>
      </c>
      <c r="C16" s="61" t="str">
        <f>IFERROR(VLOOKUP(B16,'Eingabe Zweckbestimmungen'!J:J,1,FALSE),"")</f>
        <v/>
      </c>
      <c r="D16" s="61" t="str">
        <f>IFERROR(VLOOKUP(B16,'Eingabe Zweckbestimmungen'!J:K,2,FALSE),"")</f>
        <v/>
      </c>
      <c r="E16" s="97" t="s">
        <v>3</v>
      </c>
      <c r="I16" s="35" t="str">
        <f>IFERROR(IF(Pflichtkollekte[[#This Row],[Pflichtkollekten]]="","",Pflichtkollekte[[#This Row],[Pflichtkollekten]]),"")</f>
        <v/>
      </c>
      <c r="J16" s="35" t="str">
        <f>IFERROR(IF(#REF!="","",#REF!),"")</f>
        <v/>
      </c>
      <c r="K16" s="35" t="str">
        <f>IFERROR(IF(#REF!="","",#REF!),"")</f>
        <v/>
      </c>
      <c r="N16" s="35">
        <f t="shared" si="0"/>
        <v>0</v>
      </c>
      <c r="O16" s="35" t="str">
        <f>IFERROR(CONCATENATE(U$1,Zweckbestimmung[[#This Row],[Zweckbestimmung]]),"")</f>
        <v/>
      </c>
      <c r="P16" s="35">
        <f>IF(O16="",0,SUMIFS(Kollektenübersicht!$H:$H,Kollektenübersicht!$G:$G,O16)+SUMIFS(Kollektenübersicht!$J:$J,Kollektenübersicht!$G:$G,O16)+SUMIFS(Anfangsbestände!F:F,Anfangsbestände!E:E,O16))</f>
        <v>0</v>
      </c>
      <c r="Q16" s="35">
        <f t="shared" si="1"/>
        <v>0</v>
      </c>
      <c r="R16" s="35" t="str">
        <f>IFERROR(CONCATENATE(U$2,Zweckbestimmung[[#This Row],[Zweckbestimmung]]),"")</f>
        <v/>
      </c>
      <c r="S16" s="35">
        <f>IF(R16="",0,SUMIFS(Kollektenübersicht!$H:$H,Kollektenübersicht!$G:$G,R16)+SUMIFS(Kollektenübersicht!$J:$J,Kollektenübersicht!$G:$G,R16)+SUMIFS(Anfangsbestände!F:F,Anfangsbestände!E:E,R16))</f>
        <v>0</v>
      </c>
    </row>
    <row r="17" spans="1:19" x14ac:dyDescent="0.25">
      <c r="A17" s="35">
        <v>16</v>
      </c>
      <c r="B17" s="61">
        <v>1016</v>
      </c>
      <c r="C17" s="61" t="str">
        <f>IFERROR(VLOOKUP(B17,'Eingabe Zweckbestimmungen'!J:J,1,FALSE),"")</f>
        <v/>
      </c>
      <c r="D17" s="61" t="str">
        <f>IFERROR(VLOOKUP(B17,'Eingabe Zweckbestimmungen'!J:K,2,FALSE),"")</f>
        <v/>
      </c>
      <c r="E17" s="97" t="s">
        <v>3</v>
      </c>
      <c r="I17" s="35" t="str">
        <f>IFERROR(IF(Pflichtkollekte[[#This Row],[Pflichtkollekten]]="","",Pflichtkollekte[[#This Row],[Pflichtkollekten]]),"")</f>
        <v/>
      </c>
      <c r="J17" s="35" t="str">
        <f>IFERROR(IF(#REF!="","",#REF!),"")</f>
        <v/>
      </c>
      <c r="K17" s="35" t="str">
        <f>IFERROR(IF(#REF!="","",#REF!),"")</f>
        <v/>
      </c>
      <c r="N17" s="35">
        <f t="shared" si="0"/>
        <v>0</v>
      </c>
      <c r="O17" s="35" t="str">
        <f>IFERROR(CONCATENATE(U$1,Zweckbestimmung[[#This Row],[Zweckbestimmung]]),"")</f>
        <v/>
      </c>
      <c r="P17" s="35">
        <f>IF(O17="",0,SUMIFS(Kollektenübersicht!$H:$H,Kollektenübersicht!$G:$G,O17)+SUMIFS(Kollektenübersicht!$J:$J,Kollektenübersicht!$G:$G,O17)+SUMIFS(Anfangsbestände!F:F,Anfangsbestände!E:E,O17))</f>
        <v>0</v>
      </c>
      <c r="Q17" s="35">
        <f t="shared" si="1"/>
        <v>0</v>
      </c>
      <c r="R17" s="35" t="str">
        <f>IFERROR(CONCATENATE(U$2,Zweckbestimmung[[#This Row],[Zweckbestimmung]]),"")</f>
        <v/>
      </c>
      <c r="S17" s="35">
        <f>IF(R17="",0,SUMIFS(Kollektenübersicht!$H:$H,Kollektenübersicht!$G:$G,R17)+SUMIFS(Kollektenübersicht!$J:$J,Kollektenübersicht!$G:$G,R17)+SUMIFS(Anfangsbestände!F:F,Anfangsbestände!E:E,R17))</f>
        <v>0</v>
      </c>
    </row>
    <row r="18" spans="1:19" x14ac:dyDescent="0.25">
      <c r="A18" s="35">
        <v>17</v>
      </c>
      <c r="B18" s="61">
        <v>1017</v>
      </c>
      <c r="C18" s="61" t="str">
        <f>IFERROR(VLOOKUP(B18,'Eingabe Zweckbestimmungen'!J:J,1,FALSE),"")</f>
        <v/>
      </c>
      <c r="D18" s="61" t="str">
        <f>IFERROR(VLOOKUP(B18,'Eingabe Zweckbestimmungen'!J:K,2,FALSE),"")</f>
        <v/>
      </c>
      <c r="E18" s="97" t="s">
        <v>3</v>
      </c>
      <c r="I18" s="35" t="str">
        <f>IFERROR(IF(Pflichtkollekte[[#This Row],[Pflichtkollekten]]="","",Pflichtkollekte[[#This Row],[Pflichtkollekten]]),"")</f>
        <v/>
      </c>
      <c r="J18" s="35" t="str">
        <f>IFERROR(IF(#REF!="","",#REF!),"")</f>
        <v/>
      </c>
      <c r="K18" s="35" t="str">
        <f>IFERROR(IF(#REF!="","",#REF!),"")</f>
        <v/>
      </c>
      <c r="N18" s="35">
        <f t="shared" si="0"/>
        <v>0</v>
      </c>
      <c r="O18" s="35" t="str">
        <f>IFERROR(CONCATENATE(U$1,Zweckbestimmung[[#This Row],[Zweckbestimmung]]),"")</f>
        <v/>
      </c>
      <c r="P18" s="35">
        <f>IF(O18="",0,SUMIFS(Kollektenübersicht!$H:$H,Kollektenübersicht!$G:$G,O18)+SUMIFS(Kollektenübersicht!$J:$J,Kollektenübersicht!$G:$G,O18)+SUMIFS(Anfangsbestände!F:F,Anfangsbestände!E:E,O18))</f>
        <v>0</v>
      </c>
      <c r="Q18" s="35">
        <f t="shared" si="1"/>
        <v>0</v>
      </c>
      <c r="R18" s="35" t="str">
        <f>IFERROR(CONCATENATE(U$2,Zweckbestimmung[[#This Row],[Zweckbestimmung]]),"")</f>
        <v/>
      </c>
      <c r="S18" s="35">
        <f>IF(R18="",0,SUMIFS(Kollektenübersicht!$H:$H,Kollektenübersicht!$G:$G,R18)+SUMIFS(Kollektenübersicht!$J:$J,Kollektenübersicht!$G:$G,R18)+SUMIFS(Anfangsbestände!F:F,Anfangsbestände!E:E,R18))</f>
        <v>0</v>
      </c>
    </row>
    <row r="19" spans="1:19" x14ac:dyDescent="0.25">
      <c r="A19" s="35">
        <v>18</v>
      </c>
      <c r="B19" s="61">
        <v>1018</v>
      </c>
      <c r="C19" s="61" t="str">
        <f>IFERROR(VLOOKUP(B19,'Eingabe Zweckbestimmungen'!J:J,1,FALSE),"")</f>
        <v/>
      </c>
      <c r="D19" s="61" t="str">
        <f>IFERROR(VLOOKUP(B19,'Eingabe Zweckbestimmungen'!J:K,2,FALSE),"")</f>
        <v/>
      </c>
      <c r="E19" s="97" t="s">
        <v>3</v>
      </c>
      <c r="I19" s="35" t="str">
        <f>IFERROR(IF(Pflichtkollekte[[#This Row],[Pflichtkollekten]]="","",Pflichtkollekte[[#This Row],[Pflichtkollekten]]),"")</f>
        <v/>
      </c>
      <c r="J19" s="35" t="str">
        <f>IFERROR(IF(#REF!="","",#REF!),"")</f>
        <v/>
      </c>
      <c r="K19" s="35" t="str">
        <f>IFERROR(IF(#REF!="","",#REF!),"")</f>
        <v/>
      </c>
      <c r="N19" s="35">
        <f t="shared" si="0"/>
        <v>0</v>
      </c>
      <c r="O19" s="35" t="str">
        <f>IFERROR(CONCATENATE(U$1,Zweckbestimmung[[#This Row],[Zweckbestimmung]]),"")</f>
        <v/>
      </c>
      <c r="P19" s="35">
        <f>IF(O19="",0,SUMIFS(Kollektenübersicht!$H:$H,Kollektenübersicht!$G:$G,O19)+SUMIFS(Kollektenübersicht!$J:$J,Kollektenübersicht!$G:$G,O19)+SUMIFS(Anfangsbestände!F:F,Anfangsbestände!E:E,O19))</f>
        <v>0</v>
      </c>
      <c r="Q19" s="35">
        <f t="shared" si="1"/>
        <v>0</v>
      </c>
      <c r="R19" s="35" t="str">
        <f>IFERROR(CONCATENATE(U$2,Zweckbestimmung[[#This Row],[Zweckbestimmung]]),"")</f>
        <v/>
      </c>
      <c r="S19" s="35">
        <f>IF(R19="",0,SUMIFS(Kollektenübersicht!$H:$H,Kollektenübersicht!$G:$G,R19)+SUMIFS(Kollektenübersicht!$J:$J,Kollektenübersicht!$G:$G,R19)+SUMIFS(Anfangsbestände!F:F,Anfangsbestände!E:E,R19))</f>
        <v>0</v>
      </c>
    </row>
    <row r="20" spans="1:19" x14ac:dyDescent="0.25">
      <c r="A20" s="35">
        <v>19</v>
      </c>
      <c r="B20" s="61">
        <v>1019</v>
      </c>
      <c r="C20" s="61" t="str">
        <f>IFERROR(VLOOKUP(B20,'Eingabe Zweckbestimmungen'!J:J,1,FALSE),"")</f>
        <v/>
      </c>
      <c r="D20" s="61" t="str">
        <f>IFERROR(VLOOKUP(B20,'Eingabe Zweckbestimmungen'!J:K,2,FALSE),"")</f>
        <v/>
      </c>
      <c r="E20" s="97" t="s">
        <v>3</v>
      </c>
      <c r="I20" s="35" t="str">
        <f>IFERROR(IF(Pflichtkollekte[[#This Row],[Pflichtkollekten]]="","",Pflichtkollekte[[#This Row],[Pflichtkollekten]]),"")</f>
        <v/>
      </c>
      <c r="J20" s="35" t="str">
        <f>IFERROR(IF(#REF!="","",#REF!),"")</f>
        <v/>
      </c>
      <c r="K20" s="35" t="str">
        <f>IFERROR(IF(#REF!="","",#REF!),"")</f>
        <v/>
      </c>
      <c r="N20" s="35">
        <f t="shared" si="0"/>
        <v>0</v>
      </c>
      <c r="O20" s="35" t="str">
        <f>IFERROR(CONCATENATE(U$1,Zweckbestimmung[[#This Row],[Zweckbestimmung]]),"")</f>
        <v/>
      </c>
      <c r="P20" s="35">
        <f>IF(O20="",0,SUMIFS(Kollektenübersicht!$H:$H,Kollektenübersicht!$G:$G,O20)+SUMIFS(Kollektenübersicht!$J:$J,Kollektenübersicht!$G:$G,O20)+SUMIFS(Anfangsbestände!F:F,Anfangsbestände!E:E,O20))</f>
        <v>0</v>
      </c>
      <c r="Q20" s="35">
        <f t="shared" si="1"/>
        <v>0</v>
      </c>
      <c r="R20" s="35" t="str">
        <f>IFERROR(CONCATENATE(U$2,Zweckbestimmung[[#This Row],[Zweckbestimmung]]),"")</f>
        <v/>
      </c>
      <c r="S20" s="35">
        <f>IF(R20="",0,SUMIFS(Kollektenübersicht!$H:$H,Kollektenübersicht!$G:$G,R20)+SUMIFS(Kollektenübersicht!$J:$J,Kollektenübersicht!$G:$G,R20)+SUMIFS(Anfangsbestände!F:F,Anfangsbestände!E:E,R20))</f>
        <v>0</v>
      </c>
    </row>
    <row r="21" spans="1:19" x14ac:dyDescent="0.25">
      <c r="A21" s="35">
        <v>20</v>
      </c>
      <c r="B21" s="61">
        <v>1020</v>
      </c>
      <c r="C21" s="61" t="str">
        <f>IFERROR(VLOOKUP(B21,'Eingabe Zweckbestimmungen'!J:J,1,FALSE),"")</f>
        <v/>
      </c>
      <c r="D21" s="61" t="str">
        <f>IFERROR(VLOOKUP(B21,'Eingabe Zweckbestimmungen'!J:K,2,FALSE),"")</f>
        <v/>
      </c>
      <c r="E21" s="97" t="s">
        <v>3</v>
      </c>
      <c r="I21" s="35" t="str">
        <f>IFERROR(IF(Pflichtkollekte[[#This Row],[Pflichtkollekten]]="","",Pflichtkollekte[[#This Row],[Pflichtkollekten]]),"")</f>
        <v/>
      </c>
      <c r="J21" s="35" t="str">
        <f>IFERROR(IF(#REF!="","",#REF!),"")</f>
        <v/>
      </c>
      <c r="K21" s="35" t="str">
        <f>IFERROR(IF(#REF!="","",#REF!),"")</f>
        <v/>
      </c>
      <c r="N21" s="35">
        <f t="shared" si="0"/>
        <v>0</v>
      </c>
      <c r="O21" s="35" t="str">
        <f>IFERROR(CONCATENATE(U$1,Zweckbestimmung[[#This Row],[Zweckbestimmung]]),"")</f>
        <v/>
      </c>
      <c r="P21" s="35">
        <f>IF(O21="",0,SUMIFS(Kollektenübersicht!$H:$H,Kollektenübersicht!$G:$G,O21)+SUMIFS(Kollektenübersicht!$J:$J,Kollektenübersicht!$G:$G,O21)+SUMIFS(Anfangsbestände!F:F,Anfangsbestände!E:E,O21))</f>
        <v>0</v>
      </c>
      <c r="Q21" s="35">
        <f t="shared" si="1"/>
        <v>0</v>
      </c>
      <c r="R21" s="35" t="str">
        <f>IFERROR(CONCATENATE(U$2,Zweckbestimmung[[#This Row],[Zweckbestimmung]]),"")</f>
        <v/>
      </c>
      <c r="S21" s="35">
        <f>IF(R21="",0,SUMIFS(Kollektenübersicht!$H:$H,Kollektenübersicht!$G:$G,R21)+SUMIFS(Kollektenübersicht!$J:$J,Kollektenübersicht!$G:$G,R21)+SUMIFS(Anfangsbestände!F:F,Anfangsbestände!E:E,R21))</f>
        <v>0</v>
      </c>
    </row>
    <row r="22" spans="1:19" x14ac:dyDescent="0.25">
      <c r="A22" s="35">
        <v>21</v>
      </c>
      <c r="B22" s="61">
        <v>1021</v>
      </c>
      <c r="C22" s="61" t="str">
        <f>IFERROR(VLOOKUP(B22,'Eingabe Zweckbestimmungen'!J:J,1,FALSE),"")</f>
        <v/>
      </c>
      <c r="D22" s="61" t="str">
        <f>IFERROR(VLOOKUP(B22,'Eingabe Zweckbestimmungen'!J:K,2,FALSE),"")</f>
        <v/>
      </c>
      <c r="E22" s="97" t="s">
        <v>3</v>
      </c>
      <c r="I22" s="35" t="str">
        <f>IFERROR(IF(Pflichtkollekte[[#This Row],[Pflichtkollekten]]="","",Pflichtkollekte[[#This Row],[Pflichtkollekten]]),"")</f>
        <v/>
      </c>
      <c r="J22" s="35" t="str">
        <f>IFERROR(IF(#REF!="","",#REF!),"")</f>
        <v/>
      </c>
      <c r="K22" s="35" t="str">
        <f>IFERROR(IF(#REF!="","",#REF!),"")</f>
        <v/>
      </c>
      <c r="N22" s="35">
        <f t="shared" si="0"/>
        <v>0</v>
      </c>
      <c r="O22" s="35" t="str">
        <f>IFERROR(CONCATENATE(U$1,Zweckbestimmung[[#This Row],[Zweckbestimmung]]),"")</f>
        <v/>
      </c>
      <c r="P22" s="35">
        <f>IF(O22="",0,SUMIFS(Kollektenübersicht!$H:$H,Kollektenübersicht!$G:$G,O22)+SUMIFS(Kollektenübersicht!$J:$J,Kollektenübersicht!$G:$G,O22)+SUMIFS(Anfangsbestände!F:F,Anfangsbestände!E:E,O22))</f>
        <v>0</v>
      </c>
      <c r="Q22" s="35">
        <f t="shared" si="1"/>
        <v>0</v>
      </c>
      <c r="R22" s="35" t="str">
        <f>IFERROR(CONCATENATE(U$2,Zweckbestimmung[[#This Row],[Zweckbestimmung]]),"")</f>
        <v/>
      </c>
      <c r="S22" s="35">
        <f>IF(R22="",0,SUMIFS(Kollektenübersicht!$H:$H,Kollektenübersicht!$G:$G,R22)+SUMIFS(Kollektenübersicht!$J:$J,Kollektenübersicht!$G:$G,R22)+SUMIFS(Anfangsbestände!F:F,Anfangsbestände!E:E,R22))</f>
        <v>0</v>
      </c>
    </row>
    <row r="23" spans="1:19" x14ac:dyDescent="0.25">
      <c r="A23" s="35">
        <v>22</v>
      </c>
      <c r="B23" s="61">
        <v>1022</v>
      </c>
      <c r="C23" s="61" t="str">
        <f>IFERROR(VLOOKUP(B23,'Eingabe Zweckbestimmungen'!J:J,1,FALSE),"")</f>
        <v/>
      </c>
      <c r="D23" s="61" t="str">
        <f>IFERROR(VLOOKUP(B23,'Eingabe Zweckbestimmungen'!J:K,2,FALSE),"")</f>
        <v/>
      </c>
      <c r="E23" s="97" t="s">
        <v>3</v>
      </c>
      <c r="I23" s="35" t="str">
        <f>IFERROR(IF(Pflichtkollekte[[#This Row],[Pflichtkollekten]]="","",Pflichtkollekte[[#This Row],[Pflichtkollekten]]),"")</f>
        <v/>
      </c>
      <c r="J23" s="35" t="str">
        <f>IFERROR(IF(#REF!="","",#REF!),"")</f>
        <v/>
      </c>
      <c r="K23" s="35" t="str">
        <f>IFERROR(IF(#REF!="","",#REF!),"")</f>
        <v/>
      </c>
      <c r="N23" s="35">
        <f t="shared" si="0"/>
        <v>0</v>
      </c>
      <c r="O23" s="35" t="str">
        <f>IFERROR(CONCATENATE(U$1,Zweckbestimmung[[#This Row],[Zweckbestimmung]]),"")</f>
        <v/>
      </c>
      <c r="P23" s="35">
        <f>IF(O23="",0,SUMIFS(Kollektenübersicht!$H:$H,Kollektenübersicht!$G:$G,O23)+SUMIFS(Kollektenübersicht!$J:$J,Kollektenübersicht!$G:$G,O23)+SUMIFS(Anfangsbestände!F:F,Anfangsbestände!E:E,O23))</f>
        <v>0</v>
      </c>
      <c r="Q23" s="35">
        <f t="shared" si="1"/>
        <v>0</v>
      </c>
      <c r="R23" s="35" t="str">
        <f>IFERROR(CONCATENATE(U$2,Zweckbestimmung[[#This Row],[Zweckbestimmung]]),"")</f>
        <v/>
      </c>
      <c r="S23" s="35">
        <f>IF(R23="",0,SUMIFS(Kollektenübersicht!$H:$H,Kollektenübersicht!$G:$G,R23)+SUMIFS(Kollektenübersicht!$J:$J,Kollektenübersicht!$G:$G,R23)+SUMIFS(Anfangsbestände!F:F,Anfangsbestände!E:E,R23))</f>
        <v>0</v>
      </c>
    </row>
    <row r="24" spans="1:19" x14ac:dyDescent="0.25">
      <c r="A24" s="35">
        <v>23</v>
      </c>
      <c r="B24" s="61">
        <v>1023</v>
      </c>
      <c r="C24" s="61" t="str">
        <f>IFERROR(VLOOKUP(B24,'Eingabe Zweckbestimmungen'!J:J,1,FALSE),"")</f>
        <v/>
      </c>
      <c r="D24" s="61" t="str">
        <f>IFERROR(VLOOKUP(B24,'Eingabe Zweckbestimmungen'!J:K,2,FALSE),"")</f>
        <v/>
      </c>
      <c r="E24" s="97" t="s">
        <v>3</v>
      </c>
      <c r="I24" s="35" t="str">
        <f>IFERROR(IF(Pflichtkollekte[[#This Row],[Pflichtkollekten]]="","",Pflichtkollekte[[#This Row],[Pflichtkollekten]]),"")</f>
        <v/>
      </c>
      <c r="J24" s="35" t="str">
        <f>IFERROR(IF(#REF!="","",#REF!),"")</f>
        <v/>
      </c>
      <c r="K24" s="35" t="str">
        <f>IFERROR(IF(#REF!="","",#REF!),"")</f>
        <v/>
      </c>
      <c r="N24" s="35">
        <f t="shared" si="0"/>
        <v>0</v>
      </c>
      <c r="O24" s="35" t="str">
        <f>IFERROR(CONCATENATE(U$1,Zweckbestimmung[[#This Row],[Zweckbestimmung]]),"")</f>
        <v/>
      </c>
      <c r="P24" s="35">
        <f>IF(O24="",0,SUMIFS(Kollektenübersicht!$H:$H,Kollektenübersicht!$G:$G,O24)+SUMIFS(Kollektenübersicht!$J:$J,Kollektenübersicht!$G:$G,O24)+SUMIFS(Anfangsbestände!F:F,Anfangsbestände!E:E,O24))</f>
        <v>0</v>
      </c>
      <c r="Q24" s="35">
        <f t="shared" si="1"/>
        <v>0</v>
      </c>
      <c r="R24" s="35" t="str">
        <f>IFERROR(CONCATENATE(U$2,Zweckbestimmung[[#This Row],[Zweckbestimmung]]),"")</f>
        <v/>
      </c>
      <c r="S24" s="35">
        <f>IF(R24="",0,SUMIFS(Kollektenübersicht!$H:$H,Kollektenübersicht!$G:$G,R24)+SUMIFS(Kollektenübersicht!$J:$J,Kollektenübersicht!$G:$G,R24)+SUMIFS(Anfangsbestände!F:F,Anfangsbestände!E:E,R24))</f>
        <v>0</v>
      </c>
    </row>
    <row r="25" spans="1:19" x14ac:dyDescent="0.25">
      <c r="A25" s="35">
        <v>24</v>
      </c>
      <c r="B25" s="61">
        <v>1024</v>
      </c>
      <c r="C25" s="61" t="str">
        <f>IFERROR(VLOOKUP(B25,'Eingabe Zweckbestimmungen'!J:J,1,FALSE),"")</f>
        <v/>
      </c>
      <c r="D25" s="61" t="str">
        <f>IFERROR(VLOOKUP(B25,'Eingabe Zweckbestimmungen'!J:K,2,FALSE),"")</f>
        <v/>
      </c>
      <c r="E25" s="97" t="s">
        <v>3</v>
      </c>
      <c r="I25" s="35" t="str">
        <f>IFERROR(IF(Pflichtkollekte[[#This Row],[Pflichtkollekten]]="","",Pflichtkollekte[[#This Row],[Pflichtkollekten]]),"")</f>
        <v/>
      </c>
      <c r="J25" s="35" t="str">
        <f>IFERROR(IF(#REF!="","",#REF!),"")</f>
        <v/>
      </c>
      <c r="K25" s="35" t="str">
        <f>IFERROR(IF(#REF!="","",#REF!),"")</f>
        <v/>
      </c>
      <c r="N25" s="35">
        <f t="shared" si="0"/>
        <v>0</v>
      </c>
      <c r="O25" s="35" t="str">
        <f>IFERROR(CONCATENATE(U$1,Zweckbestimmung[[#This Row],[Zweckbestimmung]]),"")</f>
        <v/>
      </c>
      <c r="P25" s="35">
        <f>IF(O25="",0,SUMIFS(Kollektenübersicht!$H:$H,Kollektenübersicht!$G:$G,O25)+SUMIFS(Kollektenübersicht!$J:$J,Kollektenübersicht!$G:$G,O25)+SUMIFS(Anfangsbestände!F:F,Anfangsbestände!E:E,O25))</f>
        <v>0</v>
      </c>
      <c r="Q25" s="35">
        <f t="shared" si="1"/>
        <v>0</v>
      </c>
      <c r="R25" s="35" t="str">
        <f>IFERROR(CONCATENATE(U$2,Zweckbestimmung[[#This Row],[Zweckbestimmung]]),"")</f>
        <v/>
      </c>
      <c r="S25" s="35">
        <f>IF(R25="",0,SUMIFS(Kollektenübersicht!$H:$H,Kollektenübersicht!$G:$G,R25)+SUMIFS(Kollektenübersicht!$J:$J,Kollektenübersicht!$G:$G,R25)+SUMIFS(Anfangsbestände!F:F,Anfangsbestände!E:E,R25))</f>
        <v>0</v>
      </c>
    </row>
    <row r="26" spans="1:19" x14ac:dyDescent="0.25">
      <c r="A26" s="35">
        <v>25</v>
      </c>
      <c r="B26" s="61">
        <v>1025</v>
      </c>
      <c r="C26" s="61" t="str">
        <f>IFERROR(VLOOKUP(B26,'Eingabe Zweckbestimmungen'!J:J,1,FALSE),"")</f>
        <v/>
      </c>
      <c r="D26" s="61" t="str">
        <f>IFERROR(VLOOKUP(B26,'Eingabe Zweckbestimmungen'!J:K,2,FALSE),"")</f>
        <v/>
      </c>
      <c r="E26" s="97" t="s">
        <v>3</v>
      </c>
      <c r="I26" s="35" t="str">
        <f>IFERROR(IF(Pflichtkollekte[[#This Row],[Pflichtkollekten]]="","",Pflichtkollekte[[#This Row],[Pflichtkollekten]]),"")</f>
        <v/>
      </c>
      <c r="J26" s="35" t="str">
        <f>IFERROR(IF(#REF!="","",#REF!),"")</f>
        <v/>
      </c>
      <c r="K26" s="35" t="str">
        <f>IFERROR(IF(#REF!="","",#REF!),"")</f>
        <v/>
      </c>
      <c r="N26" s="35">
        <f t="shared" si="0"/>
        <v>0</v>
      </c>
      <c r="O26" s="35" t="str">
        <f>IFERROR(CONCATENATE(U$1,Zweckbestimmung[[#This Row],[Zweckbestimmung]]),"")</f>
        <v/>
      </c>
      <c r="P26" s="35">
        <f>IF(O26="",0,SUMIFS(Kollektenübersicht!$H:$H,Kollektenübersicht!$G:$G,O26)+SUMIFS(Kollektenübersicht!$J:$J,Kollektenübersicht!$G:$G,O26)+SUMIFS(Anfangsbestände!F:F,Anfangsbestände!E:E,O26))</f>
        <v>0</v>
      </c>
      <c r="Q26" s="35">
        <f t="shared" si="1"/>
        <v>0</v>
      </c>
      <c r="R26" s="35" t="str">
        <f>IFERROR(CONCATENATE(U$2,Zweckbestimmung[[#This Row],[Zweckbestimmung]]),"")</f>
        <v/>
      </c>
      <c r="S26" s="35">
        <f>IF(R26="",0,SUMIFS(Kollektenübersicht!$H:$H,Kollektenübersicht!$G:$G,R26)+SUMIFS(Kollektenübersicht!$J:$J,Kollektenübersicht!$G:$G,R26)+SUMIFS(Anfangsbestände!F:F,Anfangsbestände!E:E,R26))</f>
        <v>0</v>
      </c>
    </row>
    <row r="27" spans="1:19" x14ac:dyDescent="0.25">
      <c r="A27" s="35">
        <v>26</v>
      </c>
      <c r="B27" s="61">
        <v>1026</v>
      </c>
      <c r="C27" s="61" t="str">
        <f>IFERROR(VLOOKUP(B27,'Eingabe Zweckbestimmungen'!J:J,1,FALSE),"")</f>
        <v/>
      </c>
      <c r="D27" s="61" t="str">
        <f>IFERROR(VLOOKUP(B27,'Eingabe Zweckbestimmungen'!J:K,2,FALSE),"")</f>
        <v/>
      </c>
      <c r="E27" s="97" t="s">
        <v>3</v>
      </c>
      <c r="I27" s="35" t="str">
        <f>IFERROR(IF(Pflichtkollekte[[#This Row],[Pflichtkollekten]]="","",Pflichtkollekte[[#This Row],[Pflichtkollekten]]),"")</f>
        <v/>
      </c>
      <c r="J27" s="35" t="str">
        <f>IFERROR(IF(#REF!="","",#REF!),"")</f>
        <v/>
      </c>
      <c r="K27" s="35" t="str">
        <f>IFERROR(IF(#REF!="","",#REF!),"")</f>
        <v/>
      </c>
      <c r="N27" s="35">
        <f t="shared" si="0"/>
        <v>0</v>
      </c>
      <c r="O27" s="35" t="str">
        <f>IFERROR(CONCATENATE(U$1,Zweckbestimmung[[#This Row],[Zweckbestimmung]]),"")</f>
        <v/>
      </c>
      <c r="P27" s="35">
        <f>IF(O27="",0,SUMIFS(Kollektenübersicht!$H:$H,Kollektenübersicht!$G:$G,O27)+SUMIFS(Kollektenübersicht!$J:$J,Kollektenübersicht!$G:$G,O27)+SUMIFS(Anfangsbestände!F:F,Anfangsbestände!E:E,O27))</f>
        <v>0</v>
      </c>
      <c r="Q27" s="35">
        <f t="shared" si="1"/>
        <v>0</v>
      </c>
      <c r="R27" s="35" t="str">
        <f>IFERROR(CONCATENATE(U$2,Zweckbestimmung[[#This Row],[Zweckbestimmung]]),"")</f>
        <v/>
      </c>
      <c r="S27" s="35">
        <f>IF(R27="",0,SUMIFS(Kollektenübersicht!$H:$H,Kollektenübersicht!$G:$G,R27)+SUMIFS(Kollektenübersicht!$J:$J,Kollektenübersicht!$G:$G,R27)+SUMIFS(Anfangsbestände!F:F,Anfangsbestände!E:E,R27))</f>
        <v>0</v>
      </c>
    </row>
    <row r="28" spans="1:19" x14ac:dyDescent="0.25">
      <c r="A28" s="35">
        <v>27</v>
      </c>
      <c r="B28" s="61">
        <v>1027</v>
      </c>
      <c r="C28" s="61" t="str">
        <f>IFERROR(VLOOKUP(B28,'Eingabe Zweckbestimmungen'!J:J,1,FALSE),"")</f>
        <v/>
      </c>
      <c r="D28" s="61" t="str">
        <f>IFERROR(VLOOKUP(B28,'Eingabe Zweckbestimmungen'!J:K,2,FALSE),"")</f>
        <v/>
      </c>
      <c r="E28" s="97" t="s">
        <v>3</v>
      </c>
      <c r="I28" s="35" t="str">
        <f>IFERROR(IF(Pflichtkollekte[[#This Row],[Pflichtkollekten]]="","",Pflichtkollekte[[#This Row],[Pflichtkollekten]]),"")</f>
        <v/>
      </c>
      <c r="J28" s="35" t="str">
        <f>IFERROR(IF(#REF!="","",#REF!),"")</f>
        <v/>
      </c>
      <c r="K28" s="35" t="str">
        <f>IFERROR(IF(#REF!="","",#REF!),"")</f>
        <v/>
      </c>
      <c r="N28" s="35">
        <f t="shared" si="0"/>
        <v>0</v>
      </c>
      <c r="O28" s="35" t="str">
        <f>IFERROR(CONCATENATE(U$1,Zweckbestimmung[[#This Row],[Zweckbestimmung]]),"")</f>
        <v/>
      </c>
      <c r="P28" s="35">
        <f>IF(O28="",0,SUMIFS(Kollektenübersicht!$H:$H,Kollektenübersicht!$G:$G,O28)+SUMIFS(Kollektenübersicht!$J:$J,Kollektenübersicht!$G:$G,O28)+SUMIFS(Anfangsbestände!F:F,Anfangsbestände!E:E,O28))</f>
        <v>0</v>
      </c>
      <c r="Q28" s="35">
        <f t="shared" si="1"/>
        <v>0</v>
      </c>
      <c r="R28" s="35" t="str">
        <f>IFERROR(CONCATENATE(U$2,Zweckbestimmung[[#This Row],[Zweckbestimmung]]),"")</f>
        <v/>
      </c>
      <c r="S28" s="35">
        <f>IF(R28="",0,SUMIFS(Kollektenübersicht!$H:$H,Kollektenübersicht!$G:$G,R28)+SUMIFS(Kollektenübersicht!$J:$J,Kollektenübersicht!$G:$G,R28)+SUMIFS(Anfangsbestände!F:F,Anfangsbestände!E:E,R28))</f>
        <v>0</v>
      </c>
    </row>
    <row r="29" spans="1:19" x14ac:dyDescent="0.25">
      <c r="A29" s="35">
        <v>28</v>
      </c>
      <c r="B29" s="61">
        <v>1028</v>
      </c>
      <c r="C29" s="61" t="str">
        <f>IFERROR(VLOOKUP(B29,'Eingabe Zweckbestimmungen'!J:J,1,FALSE),"")</f>
        <v/>
      </c>
      <c r="D29" s="61" t="str">
        <f>IFERROR(VLOOKUP(B29,'Eingabe Zweckbestimmungen'!J:K,2,FALSE),"")</f>
        <v/>
      </c>
      <c r="E29" s="97" t="s">
        <v>3</v>
      </c>
      <c r="I29" s="35" t="str">
        <f>IFERROR(IF(Pflichtkollekte[[#This Row],[Pflichtkollekten]]="","",Pflichtkollekte[[#This Row],[Pflichtkollekten]]),"")</f>
        <v/>
      </c>
      <c r="J29" s="35" t="str">
        <f>IFERROR(IF(#REF!="","",#REF!),"")</f>
        <v/>
      </c>
      <c r="K29" s="35" t="str">
        <f>IFERROR(IF(#REF!="","",#REF!),"")</f>
        <v/>
      </c>
      <c r="N29" s="35">
        <f t="shared" si="0"/>
        <v>0</v>
      </c>
      <c r="O29" s="35" t="str">
        <f>IFERROR(CONCATENATE(U$1,Zweckbestimmung[[#This Row],[Zweckbestimmung]]),"")</f>
        <v/>
      </c>
      <c r="P29" s="35">
        <f>IF(O29="",0,SUMIFS(Kollektenübersicht!$H:$H,Kollektenübersicht!$G:$G,O29)+SUMIFS(Kollektenübersicht!$J:$J,Kollektenübersicht!$G:$G,O29)+SUMIFS(Anfangsbestände!F:F,Anfangsbestände!E:E,O29))</f>
        <v>0</v>
      </c>
      <c r="Q29" s="35">
        <f t="shared" si="1"/>
        <v>0</v>
      </c>
      <c r="R29" s="35" t="str">
        <f>IFERROR(CONCATENATE(U$2,Zweckbestimmung[[#This Row],[Zweckbestimmung]]),"")</f>
        <v/>
      </c>
      <c r="S29" s="35">
        <f>IF(R29="",0,SUMIFS(Kollektenübersicht!$H:$H,Kollektenübersicht!$G:$G,R29)+SUMIFS(Kollektenübersicht!$J:$J,Kollektenübersicht!$G:$G,R29)+SUMIFS(Anfangsbestände!F:F,Anfangsbestände!E:E,R29))</f>
        <v>0</v>
      </c>
    </row>
    <row r="30" spans="1:19" x14ac:dyDescent="0.25">
      <c r="A30" s="35">
        <v>29</v>
      </c>
      <c r="B30" s="61">
        <v>1029</v>
      </c>
      <c r="C30" s="61" t="str">
        <f>IFERROR(VLOOKUP(B30,'Eingabe Zweckbestimmungen'!J:J,1,FALSE),"")</f>
        <v/>
      </c>
      <c r="D30" s="61" t="str">
        <f>IFERROR(VLOOKUP(B30,'Eingabe Zweckbestimmungen'!J:K,2,FALSE),"")</f>
        <v/>
      </c>
      <c r="E30" s="97" t="s">
        <v>3</v>
      </c>
      <c r="I30" s="35" t="str">
        <f>IFERROR(IF(Pflichtkollekte[[#This Row],[Pflichtkollekten]]="","",Pflichtkollekte[[#This Row],[Pflichtkollekten]]),"")</f>
        <v/>
      </c>
      <c r="J30" s="35" t="str">
        <f>IFERROR(IF(#REF!="","",#REF!),"")</f>
        <v/>
      </c>
      <c r="K30" s="35" t="str">
        <f>IFERROR(IF(#REF!="","",#REF!),"")</f>
        <v/>
      </c>
      <c r="N30" s="35">
        <f t="shared" si="0"/>
        <v>0</v>
      </c>
      <c r="O30" s="35" t="str">
        <f>IFERROR(CONCATENATE(U$1,Zweckbestimmung[[#This Row],[Zweckbestimmung]]),"")</f>
        <v/>
      </c>
      <c r="P30" s="35">
        <f>IF(O30="",0,SUMIFS(Kollektenübersicht!$H:$H,Kollektenübersicht!$G:$G,O30)+SUMIFS(Kollektenübersicht!$J:$J,Kollektenübersicht!$G:$G,O30)+SUMIFS(Anfangsbestände!F:F,Anfangsbestände!E:E,O30))</f>
        <v>0</v>
      </c>
      <c r="Q30" s="35">
        <f t="shared" si="1"/>
        <v>0</v>
      </c>
      <c r="R30" s="35" t="str">
        <f>IFERROR(CONCATENATE(U$2,Zweckbestimmung[[#This Row],[Zweckbestimmung]]),"")</f>
        <v/>
      </c>
      <c r="S30" s="35">
        <f>IF(R30="",0,SUMIFS(Kollektenübersicht!$H:$H,Kollektenübersicht!$G:$G,R30)+SUMIFS(Kollektenübersicht!$J:$J,Kollektenübersicht!$G:$G,R30)+SUMIFS(Anfangsbestände!F:F,Anfangsbestände!E:E,R30))</f>
        <v>0</v>
      </c>
    </row>
    <row r="31" spans="1:19" x14ac:dyDescent="0.25">
      <c r="A31" s="35">
        <v>30</v>
      </c>
      <c r="B31" s="61">
        <v>1030</v>
      </c>
      <c r="C31" s="61" t="str">
        <f>IFERROR(VLOOKUP(B31,'Eingabe Zweckbestimmungen'!J:J,1,FALSE),"")</f>
        <v/>
      </c>
      <c r="D31" s="61" t="str">
        <f>IFERROR(VLOOKUP(B31,'Eingabe Zweckbestimmungen'!J:K,2,FALSE),"")</f>
        <v/>
      </c>
      <c r="E31" s="97" t="s">
        <v>3</v>
      </c>
      <c r="I31" s="35" t="str">
        <f>IFERROR(IF(Pflichtkollekte[[#This Row],[Pflichtkollekten]]="","",Pflichtkollekte[[#This Row],[Pflichtkollekten]]),"")</f>
        <v/>
      </c>
      <c r="J31" s="35" t="str">
        <f>IFERROR(IF(#REF!="","",#REF!),"")</f>
        <v/>
      </c>
      <c r="K31" s="35" t="str">
        <f>IFERROR(IF(#REF!="","",#REF!),"")</f>
        <v/>
      </c>
      <c r="N31" s="35">
        <f t="shared" si="0"/>
        <v>0</v>
      </c>
      <c r="O31" s="35" t="str">
        <f>IFERROR(CONCATENATE(U$1,Zweckbestimmung[[#This Row],[Zweckbestimmung]]),"")</f>
        <v/>
      </c>
      <c r="P31" s="35">
        <f>IF(O31="",0,SUMIFS(Kollektenübersicht!$H:$H,Kollektenübersicht!$G:$G,O31)+SUMIFS(Kollektenübersicht!$J:$J,Kollektenübersicht!$G:$G,O31)+SUMIFS(Anfangsbestände!F:F,Anfangsbestände!E:E,O31))</f>
        <v>0</v>
      </c>
      <c r="Q31" s="35">
        <f t="shared" si="1"/>
        <v>0</v>
      </c>
      <c r="R31" s="35" t="str">
        <f>IFERROR(CONCATENATE(U$2,Zweckbestimmung[[#This Row],[Zweckbestimmung]]),"")</f>
        <v/>
      </c>
      <c r="S31" s="35">
        <f>IF(R31="",0,SUMIFS(Kollektenübersicht!$H:$H,Kollektenübersicht!$G:$G,R31)+SUMIFS(Kollektenübersicht!$J:$J,Kollektenübersicht!$G:$G,R31)+SUMIFS(Anfangsbestände!F:F,Anfangsbestände!E:E,R31))</f>
        <v>0</v>
      </c>
    </row>
    <row r="32" spans="1:19" x14ac:dyDescent="0.25">
      <c r="A32" s="35">
        <v>31</v>
      </c>
      <c r="B32" s="61">
        <v>1031</v>
      </c>
      <c r="C32" s="61" t="str">
        <f>IFERROR(VLOOKUP(B32,'Eingabe Zweckbestimmungen'!J:J,1,FALSE),"")</f>
        <v/>
      </c>
      <c r="D32" s="61" t="str">
        <f>IFERROR(VLOOKUP(B32,'Eingabe Zweckbestimmungen'!J:K,2,FALSE),"")</f>
        <v/>
      </c>
      <c r="E32" s="97" t="s">
        <v>3</v>
      </c>
      <c r="I32" s="35" t="str">
        <f>IFERROR(IF(Pflichtkollekte[[#This Row],[Pflichtkollekten]]="","",Pflichtkollekte[[#This Row],[Pflichtkollekten]]),"")</f>
        <v/>
      </c>
      <c r="J32" s="35" t="str">
        <f>IFERROR(IF(#REF!="","",#REF!),"")</f>
        <v/>
      </c>
      <c r="K32" s="35" t="str">
        <f>IFERROR(IF(#REF!="","",#REF!),"")</f>
        <v/>
      </c>
      <c r="N32" s="35">
        <f t="shared" si="0"/>
        <v>0</v>
      </c>
      <c r="O32" s="35" t="str">
        <f>IFERROR(CONCATENATE(U$1,Zweckbestimmung[[#This Row],[Zweckbestimmung]]),"")</f>
        <v/>
      </c>
      <c r="P32" s="35">
        <f>IF(O32="",0,SUMIFS(Kollektenübersicht!$H:$H,Kollektenübersicht!$G:$G,O32)+SUMIFS(Kollektenübersicht!$J:$J,Kollektenübersicht!$G:$G,O32)+SUMIFS(Anfangsbestände!F:F,Anfangsbestände!E:E,O32))</f>
        <v>0</v>
      </c>
      <c r="Q32" s="35">
        <f t="shared" si="1"/>
        <v>0</v>
      </c>
      <c r="R32" s="35" t="str">
        <f>IFERROR(CONCATENATE(U$2,Zweckbestimmung[[#This Row],[Zweckbestimmung]]),"")</f>
        <v/>
      </c>
      <c r="S32" s="35">
        <f>IF(R32="",0,SUMIFS(Kollektenübersicht!$H:$H,Kollektenübersicht!$G:$G,R32)+SUMIFS(Kollektenübersicht!$J:$J,Kollektenübersicht!$G:$G,R32)+SUMIFS(Anfangsbestände!F:F,Anfangsbestände!E:E,R32))</f>
        <v>0</v>
      </c>
    </row>
    <row r="33" spans="1:19" x14ac:dyDescent="0.25">
      <c r="A33" s="35">
        <v>32</v>
      </c>
      <c r="B33" s="61">
        <v>1032</v>
      </c>
      <c r="C33" s="61" t="str">
        <f>IFERROR(VLOOKUP(B33,'Eingabe Zweckbestimmungen'!J:J,1,FALSE),"")</f>
        <v/>
      </c>
      <c r="D33" s="61" t="str">
        <f>IFERROR(VLOOKUP(B33,'Eingabe Zweckbestimmungen'!J:K,2,FALSE),"")</f>
        <v/>
      </c>
      <c r="E33" s="97" t="s">
        <v>3</v>
      </c>
      <c r="I33" s="35" t="str">
        <f>IFERROR(IF(Pflichtkollekte[[#This Row],[Pflichtkollekten]]="","",Pflichtkollekte[[#This Row],[Pflichtkollekten]]),"")</f>
        <v/>
      </c>
      <c r="J33" s="35" t="str">
        <f>IFERROR(IF(#REF!="","",#REF!),"")</f>
        <v/>
      </c>
      <c r="K33" s="35" t="str">
        <f>IFERROR(IF(#REF!="","",#REF!),"")</f>
        <v/>
      </c>
      <c r="N33" s="35">
        <f t="shared" si="0"/>
        <v>0</v>
      </c>
      <c r="O33" s="35" t="str">
        <f>IFERROR(CONCATENATE(U$1,Zweckbestimmung[[#This Row],[Zweckbestimmung]]),"")</f>
        <v/>
      </c>
      <c r="P33" s="35">
        <f>IF(O33="",0,SUMIFS(Kollektenübersicht!$H:$H,Kollektenübersicht!$G:$G,O33)+SUMIFS(Kollektenübersicht!$J:$J,Kollektenübersicht!$G:$G,O33)+SUMIFS(Anfangsbestände!F:F,Anfangsbestände!E:E,O33))</f>
        <v>0</v>
      </c>
      <c r="Q33" s="35">
        <f t="shared" si="1"/>
        <v>0</v>
      </c>
      <c r="R33" s="35" t="str">
        <f>IFERROR(CONCATENATE(U$2,Zweckbestimmung[[#This Row],[Zweckbestimmung]]),"")</f>
        <v/>
      </c>
      <c r="S33" s="35">
        <f>IF(R33="",0,SUMIFS(Kollektenübersicht!$H:$H,Kollektenübersicht!$G:$G,R33)+SUMIFS(Kollektenübersicht!$J:$J,Kollektenübersicht!$G:$G,R33)+SUMIFS(Anfangsbestände!F:F,Anfangsbestände!E:E,R33))</f>
        <v>0</v>
      </c>
    </row>
    <row r="34" spans="1:19" x14ac:dyDescent="0.25">
      <c r="A34" s="35">
        <v>33</v>
      </c>
      <c r="B34" s="61">
        <v>1033</v>
      </c>
      <c r="C34" s="61" t="str">
        <f>IFERROR(VLOOKUP(B34,'Eingabe Zweckbestimmungen'!J:J,1,FALSE),"")</f>
        <v/>
      </c>
      <c r="D34" s="61" t="str">
        <f>IFERROR(VLOOKUP(B34,'Eingabe Zweckbestimmungen'!J:K,2,FALSE),"")</f>
        <v/>
      </c>
      <c r="E34" s="97" t="s">
        <v>3</v>
      </c>
      <c r="I34" s="35" t="str">
        <f>IFERROR(IF(Pflichtkollekte[[#This Row],[Pflichtkollekten]]="","",Pflichtkollekte[[#This Row],[Pflichtkollekten]]),"")</f>
        <v/>
      </c>
      <c r="J34" s="35" t="str">
        <f>IFERROR(IF(#REF!="","",#REF!),"")</f>
        <v/>
      </c>
      <c r="K34" s="35" t="str">
        <f>IFERROR(IF(#REF!="","",#REF!),"")</f>
        <v/>
      </c>
      <c r="N34" s="35">
        <f t="shared" si="0"/>
        <v>0</v>
      </c>
      <c r="O34" s="35" t="str">
        <f>IFERROR(CONCATENATE(U$1,Zweckbestimmung[[#This Row],[Zweckbestimmung]]),"")</f>
        <v/>
      </c>
      <c r="P34" s="35">
        <f>IF(O34="",0,SUMIFS(Kollektenübersicht!$H:$H,Kollektenübersicht!$G:$G,O34)+SUMIFS(Kollektenübersicht!$J:$J,Kollektenübersicht!$G:$G,O34)+SUMIFS(Anfangsbestände!F:F,Anfangsbestände!E:E,O34))</f>
        <v>0</v>
      </c>
      <c r="Q34" s="35">
        <f t="shared" si="1"/>
        <v>0</v>
      </c>
      <c r="R34" s="35" t="str">
        <f>IFERROR(CONCATENATE(U$2,Zweckbestimmung[[#This Row],[Zweckbestimmung]]),"")</f>
        <v/>
      </c>
      <c r="S34" s="35">
        <f>IF(R34="",0,SUMIFS(Kollektenübersicht!$H:$H,Kollektenübersicht!$G:$G,R34)+SUMIFS(Kollektenübersicht!$J:$J,Kollektenübersicht!$G:$G,R34)+SUMIFS(Anfangsbestände!F:F,Anfangsbestände!E:E,R34))</f>
        <v>0</v>
      </c>
    </row>
    <row r="35" spans="1:19" x14ac:dyDescent="0.25">
      <c r="A35" s="35">
        <v>34</v>
      </c>
      <c r="B35" s="61">
        <v>1034</v>
      </c>
      <c r="C35" s="61" t="str">
        <f>IFERROR(VLOOKUP(B35,'Eingabe Zweckbestimmungen'!J:J,1,FALSE),"")</f>
        <v/>
      </c>
      <c r="D35" s="61" t="str">
        <f>IFERROR(VLOOKUP(B35,'Eingabe Zweckbestimmungen'!J:K,2,FALSE),"")</f>
        <v/>
      </c>
      <c r="E35" s="97" t="s">
        <v>3</v>
      </c>
      <c r="I35" s="35" t="str">
        <f>IFERROR(IF(Pflichtkollekte[[#This Row],[Pflichtkollekten]]="","",Pflichtkollekte[[#This Row],[Pflichtkollekten]]),"")</f>
        <v/>
      </c>
      <c r="J35" s="35" t="str">
        <f>IFERROR(IF(#REF!="","",#REF!),"")</f>
        <v/>
      </c>
      <c r="K35" s="35" t="str">
        <f>IFERROR(IF(#REF!="","",#REF!),"")</f>
        <v/>
      </c>
      <c r="N35" s="35">
        <f t="shared" si="0"/>
        <v>0</v>
      </c>
      <c r="O35" s="35" t="str">
        <f>IFERROR(CONCATENATE(U$1,Zweckbestimmung[[#This Row],[Zweckbestimmung]]),"")</f>
        <v/>
      </c>
      <c r="P35" s="35">
        <f>IF(O35="",0,SUMIFS(Kollektenübersicht!$H:$H,Kollektenübersicht!$G:$G,O35)+SUMIFS(Kollektenübersicht!$J:$J,Kollektenübersicht!$G:$G,O35)+SUMIFS(Anfangsbestände!F:F,Anfangsbestände!E:E,O35))</f>
        <v>0</v>
      </c>
      <c r="Q35" s="35">
        <f t="shared" si="1"/>
        <v>0</v>
      </c>
      <c r="R35" s="35" t="str">
        <f>IFERROR(CONCATENATE(U$2,Zweckbestimmung[[#This Row],[Zweckbestimmung]]),"")</f>
        <v/>
      </c>
      <c r="S35" s="35">
        <f>IF(R35="",0,SUMIFS(Kollektenübersicht!$H:$H,Kollektenübersicht!$G:$G,R35)+SUMIFS(Kollektenübersicht!$J:$J,Kollektenübersicht!$G:$G,R35)+SUMIFS(Anfangsbestände!F:F,Anfangsbestände!E:E,R35))</f>
        <v>0</v>
      </c>
    </row>
    <row r="36" spans="1:19" x14ac:dyDescent="0.25">
      <c r="A36" s="35">
        <v>35</v>
      </c>
      <c r="B36" s="61">
        <v>1035</v>
      </c>
      <c r="C36" s="61" t="str">
        <f>IFERROR(VLOOKUP(B36,'Eingabe Zweckbestimmungen'!J:J,1,FALSE),"")</f>
        <v/>
      </c>
      <c r="D36" s="61" t="str">
        <f>IFERROR(VLOOKUP(B36,'Eingabe Zweckbestimmungen'!J:K,2,FALSE),"")</f>
        <v/>
      </c>
      <c r="E36" s="97" t="s">
        <v>3</v>
      </c>
      <c r="I36" s="35" t="str">
        <f>IFERROR(IF(Pflichtkollekte[[#This Row],[Pflichtkollekten]]="","",Pflichtkollekte[[#This Row],[Pflichtkollekten]]),"")</f>
        <v/>
      </c>
      <c r="J36" s="35" t="str">
        <f>IFERROR(IF(#REF!="","",#REF!),"")</f>
        <v/>
      </c>
      <c r="K36" s="35" t="str">
        <f>IFERROR(IF(#REF!="","",#REF!),"")</f>
        <v/>
      </c>
      <c r="N36" s="35">
        <f t="shared" si="0"/>
        <v>0</v>
      </c>
      <c r="O36" s="35" t="str">
        <f>IFERROR(CONCATENATE(U$1,Zweckbestimmung[[#This Row],[Zweckbestimmung]]),"")</f>
        <v/>
      </c>
      <c r="P36" s="35">
        <f>IF(O36="",0,SUMIFS(Kollektenübersicht!$H:$H,Kollektenübersicht!$G:$G,O36)+SUMIFS(Kollektenübersicht!$J:$J,Kollektenübersicht!$G:$G,O36)+SUMIFS(Anfangsbestände!F:F,Anfangsbestände!E:E,O36))</f>
        <v>0</v>
      </c>
      <c r="Q36" s="35">
        <f t="shared" si="1"/>
        <v>0</v>
      </c>
      <c r="R36" s="35" t="str">
        <f>IFERROR(CONCATENATE(U$2,Zweckbestimmung[[#This Row],[Zweckbestimmung]]),"")</f>
        <v/>
      </c>
      <c r="S36" s="35">
        <f>IF(R36="",0,SUMIFS(Kollektenübersicht!$H:$H,Kollektenübersicht!$G:$G,R36)+SUMIFS(Kollektenübersicht!$J:$J,Kollektenübersicht!$G:$G,R36)+SUMIFS(Anfangsbestände!F:F,Anfangsbestände!E:E,R36))</f>
        <v>0</v>
      </c>
    </row>
    <row r="37" spans="1:19" x14ac:dyDescent="0.25">
      <c r="A37" s="35">
        <v>36</v>
      </c>
      <c r="B37" s="61">
        <v>1036</v>
      </c>
      <c r="C37" s="61" t="str">
        <f>IFERROR(VLOOKUP(B37,'Eingabe Zweckbestimmungen'!J:J,1,FALSE),"")</f>
        <v/>
      </c>
      <c r="D37" s="61" t="str">
        <f>IFERROR(VLOOKUP(B37,'Eingabe Zweckbestimmungen'!J:K,2,FALSE),"")</f>
        <v/>
      </c>
      <c r="E37" s="97" t="s">
        <v>3</v>
      </c>
      <c r="I37" s="35" t="str">
        <f>IFERROR(IF(Pflichtkollekte[[#This Row],[Pflichtkollekten]]="","",Pflichtkollekte[[#This Row],[Pflichtkollekten]]),"")</f>
        <v/>
      </c>
      <c r="J37" s="35" t="str">
        <f>IFERROR(IF(#REF!="","",#REF!),"")</f>
        <v/>
      </c>
      <c r="K37" s="35" t="str">
        <f>IFERROR(IF(#REF!="","",#REF!),"")</f>
        <v/>
      </c>
      <c r="N37" s="35">
        <f t="shared" si="0"/>
        <v>0</v>
      </c>
      <c r="O37" s="35" t="str">
        <f>IFERROR(CONCATENATE(U$1,Zweckbestimmung[[#This Row],[Zweckbestimmung]]),"")</f>
        <v/>
      </c>
      <c r="P37" s="35">
        <f>IF(O37="",0,SUMIFS(Kollektenübersicht!$H:$H,Kollektenübersicht!$G:$G,O37)+SUMIFS(Kollektenübersicht!$J:$J,Kollektenübersicht!$G:$G,O37)+SUMIFS(Anfangsbestände!F:F,Anfangsbestände!E:E,O37))</f>
        <v>0</v>
      </c>
      <c r="Q37" s="35">
        <f t="shared" si="1"/>
        <v>0</v>
      </c>
      <c r="R37" s="35" t="str">
        <f>IFERROR(CONCATENATE(U$2,Zweckbestimmung[[#This Row],[Zweckbestimmung]]),"")</f>
        <v/>
      </c>
      <c r="S37" s="35">
        <f>IF(R37="",0,SUMIFS(Kollektenübersicht!$H:$H,Kollektenübersicht!$G:$G,R37)+SUMIFS(Kollektenübersicht!$J:$J,Kollektenübersicht!$G:$G,R37)+SUMIFS(Anfangsbestände!F:F,Anfangsbestände!E:E,R37))</f>
        <v>0</v>
      </c>
    </row>
    <row r="38" spans="1:19" x14ac:dyDescent="0.25">
      <c r="A38" s="35">
        <v>37</v>
      </c>
      <c r="B38" s="61">
        <v>1037</v>
      </c>
      <c r="C38" s="61" t="str">
        <f>IFERROR(VLOOKUP(B38,'Eingabe Zweckbestimmungen'!J:J,1,FALSE),"")</f>
        <v/>
      </c>
      <c r="D38" s="61" t="str">
        <f>IFERROR(VLOOKUP(B38,'Eingabe Zweckbestimmungen'!J:K,2,FALSE),"")</f>
        <v/>
      </c>
      <c r="E38" s="97" t="s">
        <v>3</v>
      </c>
      <c r="I38" s="35" t="str">
        <f>IFERROR(IF(Pflichtkollekte[[#This Row],[Pflichtkollekten]]="","",Pflichtkollekte[[#This Row],[Pflichtkollekten]]),"")</f>
        <v/>
      </c>
      <c r="J38" s="35" t="str">
        <f>IFERROR(IF(#REF!="","",#REF!),"")</f>
        <v/>
      </c>
      <c r="K38" s="35" t="str">
        <f>IFERROR(IF(#REF!="","",#REF!),"")</f>
        <v/>
      </c>
      <c r="N38" s="35">
        <f t="shared" si="0"/>
        <v>0</v>
      </c>
      <c r="O38" s="35" t="str">
        <f>IFERROR(CONCATENATE(U$1,Zweckbestimmung[[#This Row],[Zweckbestimmung]]),"")</f>
        <v/>
      </c>
      <c r="P38" s="35">
        <f>IF(O38="",0,SUMIFS(Kollektenübersicht!$H:$H,Kollektenübersicht!$G:$G,O38)+SUMIFS(Kollektenübersicht!$J:$J,Kollektenübersicht!$G:$G,O38)+SUMIFS(Anfangsbestände!F:F,Anfangsbestände!E:E,O38))</f>
        <v>0</v>
      </c>
      <c r="Q38" s="35">
        <f t="shared" si="1"/>
        <v>0</v>
      </c>
      <c r="R38" s="35" t="str">
        <f>IFERROR(CONCATENATE(U$2,Zweckbestimmung[[#This Row],[Zweckbestimmung]]),"")</f>
        <v/>
      </c>
      <c r="S38" s="35">
        <f>IF(R38="",0,SUMIFS(Kollektenübersicht!$H:$H,Kollektenübersicht!$G:$G,R38)+SUMIFS(Kollektenübersicht!$J:$J,Kollektenübersicht!$G:$G,R38)+SUMIFS(Anfangsbestände!F:F,Anfangsbestände!E:E,R38))</f>
        <v>0</v>
      </c>
    </row>
    <row r="39" spans="1:19" x14ac:dyDescent="0.25">
      <c r="A39" s="35">
        <v>38</v>
      </c>
      <c r="B39" s="61">
        <v>1038</v>
      </c>
      <c r="C39" s="61" t="str">
        <f>IFERROR(VLOOKUP(B39,'Eingabe Zweckbestimmungen'!J:J,1,FALSE),"")</f>
        <v/>
      </c>
      <c r="D39" s="61" t="str">
        <f>IFERROR(VLOOKUP(B39,'Eingabe Zweckbestimmungen'!J:K,2,FALSE),"")</f>
        <v/>
      </c>
      <c r="E39" s="97" t="s">
        <v>3</v>
      </c>
      <c r="I39" s="35" t="str">
        <f>IFERROR(IF(Pflichtkollekte[[#This Row],[Pflichtkollekten]]="","",Pflichtkollekte[[#This Row],[Pflichtkollekten]]),"")</f>
        <v/>
      </c>
      <c r="J39" s="35" t="str">
        <f>IFERROR(IF(#REF!="","",#REF!),"")</f>
        <v/>
      </c>
      <c r="K39" s="35" t="str">
        <f>IFERROR(IF(#REF!="","",#REF!),"")</f>
        <v/>
      </c>
      <c r="N39" s="35">
        <f t="shared" si="0"/>
        <v>0</v>
      </c>
      <c r="O39" s="35" t="str">
        <f>IFERROR(CONCATENATE(U$1,Zweckbestimmung[[#This Row],[Zweckbestimmung]]),"")</f>
        <v/>
      </c>
      <c r="P39" s="35">
        <f>IF(O39="",0,SUMIFS(Kollektenübersicht!$H:$H,Kollektenübersicht!$G:$G,O39)+SUMIFS(Kollektenübersicht!$J:$J,Kollektenübersicht!$G:$G,O39)+SUMIFS(Anfangsbestände!F:F,Anfangsbestände!E:E,O39))</f>
        <v>0</v>
      </c>
      <c r="Q39" s="35">
        <f t="shared" si="1"/>
        <v>0</v>
      </c>
      <c r="R39" s="35" t="str">
        <f>IFERROR(CONCATENATE(U$2,Zweckbestimmung[[#This Row],[Zweckbestimmung]]),"")</f>
        <v/>
      </c>
      <c r="S39" s="35">
        <f>IF(R39="",0,SUMIFS(Kollektenübersicht!$H:$H,Kollektenübersicht!$G:$G,R39)+SUMIFS(Kollektenübersicht!$J:$J,Kollektenübersicht!$G:$G,R39)+SUMIFS(Anfangsbestände!F:F,Anfangsbestände!E:E,R39))</f>
        <v>0</v>
      </c>
    </row>
    <row r="40" spans="1:19" x14ac:dyDescent="0.25">
      <c r="A40" s="35">
        <v>39</v>
      </c>
      <c r="B40" s="61">
        <v>1039</v>
      </c>
      <c r="C40" s="61" t="str">
        <f>IFERROR(VLOOKUP(B40,'Eingabe Zweckbestimmungen'!J:J,1,FALSE),"")</f>
        <v/>
      </c>
      <c r="D40" s="61" t="str">
        <f>IFERROR(VLOOKUP(B40,'Eingabe Zweckbestimmungen'!J:K,2,FALSE),"")</f>
        <v/>
      </c>
      <c r="E40" s="97" t="s">
        <v>3</v>
      </c>
      <c r="I40" s="35" t="str">
        <f>IFERROR(IF(Pflichtkollekte[[#This Row],[Pflichtkollekten]]="","",Pflichtkollekte[[#This Row],[Pflichtkollekten]]),"")</f>
        <v/>
      </c>
      <c r="J40" s="35" t="str">
        <f>IFERROR(IF(#REF!="","",#REF!),"")</f>
        <v/>
      </c>
      <c r="K40" s="35" t="str">
        <f>IFERROR(IF(#REF!="","",#REF!),"")</f>
        <v/>
      </c>
      <c r="N40" s="35">
        <f t="shared" si="0"/>
        <v>0</v>
      </c>
      <c r="O40" s="35" t="str">
        <f>IFERROR(CONCATENATE(U$1,Zweckbestimmung[[#This Row],[Zweckbestimmung]]),"")</f>
        <v/>
      </c>
      <c r="P40" s="35">
        <f>IF(O40="",0,SUMIFS(Kollektenübersicht!$H:$H,Kollektenübersicht!$G:$G,O40)+SUMIFS(Kollektenübersicht!$J:$J,Kollektenübersicht!$G:$G,O40)+SUMIFS(Anfangsbestände!F:F,Anfangsbestände!E:E,O40))</f>
        <v>0</v>
      </c>
      <c r="Q40" s="35">
        <f t="shared" si="1"/>
        <v>0</v>
      </c>
      <c r="R40" s="35" t="str">
        <f>IFERROR(CONCATENATE(U$2,Zweckbestimmung[[#This Row],[Zweckbestimmung]]),"")</f>
        <v/>
      </c>
      <c r="S40" s="35">
        <f>IF(R40="",0,SUMIFS(Kollektenübersicht!$H:$H,Kollektenübersicht!$G:$G,R40)+SUMIFS(Kollektenübersicht!$J:$J,Kollektenübersicht!$G:$G,R40)+SUMIFS(Anfangsbestände!F:F,Anfangsbestände!E:E,R40))</f>
        <v>0</v>
      </c>
    </row>
    <row r="41" spans="1:19" x14ac:dyDescent="0.25">
      <c r="A41" s="35">
        <v>40</v>
      </c>
      <c r="B41" s="61">
        <v>1040</v>
      </c>
      <c r="C41" s="61" t="str">
        <f>IFERROR(VLOOKUP(B41,'Eingabe Zweckbestimmungen'!J:J,1,FALSE),"")</f>
        <v/>
      </c>
      <c r="D41" s="61" t="str">
        <f>IFERROR(VLOOKUP(B41,'Eingabe Zweckbestimmungen'!J:K,2,FALSE),"")</f>
        <v/>
      </c>
      <c r="E41" s="97" t="s">
        <v>3</v>
      </c>
      <c r="I41" s="35" t="str">
        <f>IFERROR(IF(Pflichtkollekte[[#This Row],[Pflichtkollekten]]="","",Pflichtkollekte[[#This Row],[Pflichtkollekten]]),"")</f>
        <v/>
      </c>
      <c r="J41" s="35" t="str">
        <f>IFERROR(IF(#REF!="","",#REF!),"")</f>
        <v/>
      </c>
      <c r="K41" s="35" t="str">
        <f>IFERROR(IF(#REF!="","",#REF!),"")</f>
        <v/>
      </c>
      <c r="N41" s="35">
        <f t="shared" si="0"/>
        <v>0</v>
      </c>
      <c r="O41" s="35" t="str">
        <f>IFERROR(CONCATENATE(U$1,Zweckbestimmung[[#This Row],[Zweckbestimmung]]),"")</f>
        <v/>
      </c>
      <c r="P41" s="35">
        <f>IF(O41="",0,SUMIFS(Kollektenübersicht!$H:$H,Kollektenübersicht!$G:$G,O41)+SUMIFS(Kollektenübersicht!$J:$J,Kollektenübersicht!$G:$G,O41)+SUMIFS(Anfangsbestände!F:F,Anfangsbestände!E:E,O41))</f>
        <v>0</v>
      </c>
      <c r="Q41" s="35">
        <f t="shared" si="1"/>
        <v>0</v>
      </c>
      <c r="R41" s="35" t="str">
        <f>IFERROR(CONCATENATE(U$2,Zweckbestimmung[[#This Row],[Zweckbestimmung]]),"")</f>
        <v/>
      </c>
      <c r="S41" s="35">
        <f>IF(R41="",0,SUMIFS(Kollektenübersicht!$H:$H,Kollektenübersicht!$G:$G,R41)+SUMIFS(Kollektenübersicht!$J:$J,Kollektenübersicht!$G:$G,R41)+SUMIFS(Anfangsbestände!F:F,Anfangsbestände!E:E,R41))</f>
        <v>0</v>
      </c>
    </row>
    <row r="42" spans="1:19" x14ac:dyDescent="0.25">
      <c r="A42" s="35">
        <v>41</v>
      </c>
      <c r="B42" s="61">
        <v>1041</v>
      </c>
      <c r="C42" s="61" t="str">
        <f>IFERROR(VLOOKUP(B42,'Eingabe Zweckbestimmungen'!J:J,1,FALSE),"")</f>
        <v/>
      </c>
      <c r="D42" s="61" t="str">
        <f>IFERROR(VLOOKUP(B42,'Eingabe Zweckbestimmungen'!J:K,2,FALSE),"")</f>
        <v/>
      </c>
      <c r="E42" s="97" t="s">
        <v>3</v>
      </c>
      <c r="I42" s="35" t="str">
        <f>IFERROR(IF(Pflichtkollekte[[#This Row],[Pflichtkollekten]]="","",Pflichtkollekte[[#This Row],[Pflichtkollekten]]),"")</f>
        <v/>
      </c>
      <c r="J42" s="35" t="str">
        <f>IFERROR(IF(#REF!="","",#REF!),"")</f>
        <v/>
      </c>
      <c r="K42" s="35" t="str">
        <f>IFERROR(IF(#REF!="","",#REF!),"")</f>
        <v/>
      </c>
      <c r="N42" s="35">
        <f t="shared" si="0"/>
        <v>0</v>
      </c>
      <c r="O42" s="35" t="str">
        <f>IFERROR(CONCATENATE(U$1,Zweckbestimmung[[#This Row],[Zweckbestimmung]]),"")</f>
        <v/>
      </c>
      <c r="P42" s="35">
        <f>IF(O42="",0,SUMIFS(Kollektenübersicht!$H:$H,Kollektenübersicht!$G:$G,O42)+SUMIFS(Kollektenübersicht!$J:$J,Kollektenübersicht!$G:$G,O42)+SUMIFS(Anfangsbestände!F:F,Anfangsbestände!E:E,O42))</f>
        <v>0</v>
      </c>
      <c r="Q42" s="35">
        <f t="shared" si="1"/>
        <v>0</v>
      </c>
      <c r="R42" s="35" t="str">
        <f>IFERROR(CONCATENATE(U$2,Zweckbestimmung[[#This Row],[Zweckbestimmung]]),"")</f>
        <v/>
      </c>
      <c r="S42" s="35">
        <f>IF(R42="",0,SUMIFS(Kollektenübersicht!$H:$H,Kollektenübersicht!$G:$G,R42)+SUMIFS(Kollektenübersicht!$J:$J,Kollektenübersicht!$G:$G,R42)+SUMIFS(Anfangsbestände!F:F,Anfangsbestände!E:E,R42))</f>
        <v>0</v>
      </c>
    </row>
    <row r="43" spans="1:19" x14ac:dyDescent="0.25">
      <c r="A43" s="35">
        <v>42</v>
      </c>
      <c r="B43" s="61">
        <v>1042</v>
      </c>
      <c r="C43" s="61" t="str">
        <f>IFERROR(VLOOKUP(B43,'Eingabe Zweckbestimmungen'!J:J,1,FALSE),"")</f>
        <v/>
      </c>
      <c r="D43" s="61" t="str">
        <f>IFERROR(VLOOKUP(B43,'Eingabe Zweckbestimmungen'!J:K,2,FALSE),"")</f>
        <v/>
      </c>
      <c r="E43" s="97" t="s">
        <v>3</v>
      </c>
      <c r="I43" s="35" t="str">
        <f>IFERROR(IF(Pflichtkollekte[[#This Row],[Pflichtkollekten]]="","",Pflichtkollekte[[#This Row],[Pflichtkollekten]]),"")</f>
        <v/>
      </c>
      <c r="J43" s="35" t="str">
        <f>IFERROR(IF(#REF!="","",#REF!),"")</f>
        <v/>
      </c>
      <c r="K43" s="35" t="str">
        <f>IFERROR(IF(#REF!="","",#REF!),"")</f>
        <v/>
      </c>
      <c r="N43" s="35">
        <f t="shared" si="0"/>
        <v>0</v>
      </c>
      <c r="O43" s="35" t="str">
        <f>IFERROR(CONCATENATE(U$1,Zweckbestimmung[[#This Row],[Zweckbestimmung]]),"")</f>
        <v/>
      </c>
      <c r="P43" s="35">
        <f>IF(O43="",0,SUMIFS(Kollektenübersicht!$H:$H,Kollektenübersicht!$G:$G,O43)+SUMIFS(Kollektenübersicht!$J:$J,Kollektenübersicht!$G:$G,O43)+SUMIFS(Anfangsbestände!F:F,Anfangsbestände!E:E,O43))</f>
        <v>0</v>
      </c>
      <c r="Q43" s="35">
        <f t="shared" si="1"/>
        <v>0</v>
      </c>
      <c r="R43" s="35" t="str">
        <f>IFERROR(CONCATENATE(U$2,Zweckbestimmung[[#This Row],[Zweckbestimmung]]),"")</f>
        <v/>
      </c>
      <c r="S43" s="35">
        <f>IF(R43="",0,SUMIFS(Kollektenübersicht!$H:$H,Kollektenübersicht!$G:$G,R43)+SUMIFS(Kollektenübersicht!$J:$J,Kollektenübersicht!$G:$G,R43)+SUMIFS(Anfangsbestände!F:F,Anfangsbestände!E:E,R43))</f>
        <v>0</v>
      </c>
    </row>
    <row r="44" spans="1:19" x14ac:dyDescent="0.25">
      <c r="A44" s="35">
        <v>43</v>
      </c>
      <c r="B44" s="61">
        <v>1043</v>
      </c>
      <c r="C44" s="61" t="str">
        <f>IFERROR(VLOOKUP(B44,'Eingabe Zweckbestimmungen'!J:J,1,FALSE),"")</f>
        <v/>
      </c>
      <c r="D44" s="61" t="str">
        <f>IFERROR(VLOOKUP(B44,'Eingabe Zweckbestimmungen'!J:K,2,FALSE),"")</f>
        <v/>
      </c>
      <c r="E44" s="97" t="s">
        <v>3</v>
      </c>
      <c r="I44" s="35" t="str">
        <f>IFERROR(IF(Pflichtkollekte[[#This Row],[Pflichtkollekten]]="","",Pflichtkollekte[[#This Row],[Pflichtkollekten]]),"")</f>
        <v/>
      </c>
      <c r="J44" s="35" t="str">
        <f>IFERROR(IF(#REF!="","",#REF!),"")</f>
        <v/>
      </c>
      <c r="K44" s="35" t="str">
        <f>IFERROR(IF(#REF!="","",#REF!),"")</f>
        <v/>
      </c>
      <c r="N44" s="35">
        <f t="shared" si="0"/>
        <v>0</v>
      </c>
      <c r="O44" s="35" t="str">
        <f>IFERROR(CONCATENATE(U$1,Zweckbestimmung[[#This Row],[Zweckbestimmung]]),"")</f>
        <v/>
      </c>
      <c r="P44" s="35">
        <f>IF(O44="",0,SUMIFS(Kollektenübersicht!$H:$H,Kollektenübersicht!$G:$G,O44)+SUMIFS(Kollektenübersicht!$J:$J,Kollektenübersicht!$G:$G,O44)+SUMIFS(Anfangsbestände!F:F,Anfangsbestände!E:E,O44))</f>
        <v>0</v>
      </c>
      <c r="Q44" s="35">
        <f t="shared" si="1"/>
        <v>0</v>
      </c>
      <c r="R44" s="35" t="str">
        <f>IFERROR(CONCATENATE(U$2,Zweckbestimmung[[#This Row],[Zweckbestimmung]]),"")</f>
        <v/>
      </c>
      <c r="S44" s="35">
        <f>IF(R44="",0,SUMIFS(Kollektenübersicht!$H:$H,Kollektenübersicht!$G:$G,R44)+SUMIFS(Kollektenübersicht!$J:$J,Kollektenübersicht!$G:$G,R44)+SUMIFS(Anfangsbestände!F:F,Anfangsbestände!E:E,R44))</f>
        <v>0</v>
      </c>
    </row>
    <row r="45" spans="1:19" x14ac:dyDescent="0.25">
      <c r="A45" s="35">
        <v>44</v>
      </c>
      <c r="B45" s="61">
        <v>1044</v>
      </c>
      <c r="C45" s="61" t="str">
        <f>IFERROR(VLOOKUP(B45,'Eingabe Zweckbestimmungen'!J:J,1,FALSE),"")</f>
        <v/>
      </c>
      <c r="D45" s="61" t="str">
        <f>IFERROR(VLOOKUP(B45,'Eingabe Zweckbestimmungen'!J:K,2,FALSE),"")</f>
        <v/>
      </c>
      <c r="E45" s="97" t="s">
        <v>3</v>
      </c>
      <c r="I45" s="35" t="str">
        <f>IFERROR(IF(Pflichtkollekte[[#This Row],[Pflichtkollekten]]="","",Pflichtkollekte[[#This Row],[Pflichtkollekten]]),"")</f>
        <v/>
      </c>
      <c r="J45" s="35" t="str">
        <f>IFERROR(IF(#REF!="","",#REF!),"")</f>
        <v/>
      </c>
      <c r="K45" s="35" t="str">
        <f>IFERROR(IF(#REF!="","",#REF!),"")</f>
        <v/>
      </c>
      <c r="N45" s="35">
        <f t="shared" si="0"/>
        <v>0</v>
      </c>
      <c r="O45" s="35" t="str">
        <f>IFERROR(CONCATENATE(U$1,Zweckbestimmung[[#This Row],[Zweckbestimmung]]),"")</f>
        <v/>
      </c>
      <c r="P45" s="35">
        <f>IF(O45="",0,SUMIFS(Kollektenübersicht!$H:$H,Kollektenübersicht!$G:$G,O45)+SUMIFS(Kollektenübersicht!$J:$J,Kollektenübersicht!$G:$G,O45)+SUMIFS(Anfangsbestände!F:F,Anfangsbestände!E:E,O45))</f>
        <v>0</v>
      </c>
      <c r="Q45" s="35">
        <f t="shared" si="1"/>
        <v>0</v>
      </c>
      <c r="R45" s="35" t="str">
        <f>IFERROR(CONCATENATE(U$2,Zweckbestimmung[[#This Row],[Zweckbestimmung]]),"")</f>
        <v/>
      </c>
      <c r="S45" s="35">
        <f>IF(R45="",0,SUMIFS(Kollektenübersicht!$H:$H,Kollektenübersicht!$G:$G,R45)+SUMIFS(Kollektenübersicht!$J:$J,Kollektenübersicht!$G:$G,R45)+SUMIFS(Anfangsbestände!F:F,Anfangsbestände!E:E,R45))</f>
        <v>0</v>
      </c>
    </row>
    <row r="46" spans="1:19" x14ac:dyDescent="0.25">
      <c r="A46" s="35">
        <v>45</v>
      </c>
      <c r="B46" s="61">
        <v>1045</v>
      </c>
      <c r="C46" s="61" t="str">
        <f>IFERROR(VLOOKUP(B46,'Eingabe Zweckbestimmungen'!J:J,1,FALSE),"")</f>
        <v/>
      </c>
      <c r="D46" s="61" t="str">
        <f>IFERROR(VLOOKUP(B46,'Eingabe Zweckbestimmungen'!J:K,2,FALSE),"")</f>
        <v/>
      </c>
      <c r="E46" s="97" t="s">
        <v>3</v>
      </c>
      <c r="I46" s="35" t="str">
        <f>IFERROR(IF(Pflichtkollekte[[#This Row],[Pflichtkollekten]]="","",Pflichtkollekte[[#This Row],[Pflichtkollekten]]),"")</f>
        <v/>
      </c>
      <c r="J46" s="35" t="str">
        <f>IFERROR(IF(#REF!="","",#REF!),"")</f>
        <v/>
      </c>
      <c r="K46" s="35" t="str">
        <f>IFERROR(IF(#REF!="","",#REF!),"")</f>
        <v/>
      </c>
      <c r="N46" s="35">
        <f t="shared" si="0"/>
        <v>0</v>
      </c>
      <c r="O46" s="35" t="str">
        <f>IFERROR(CONCATENATE(U$1,Zweckbestimmung[[#This Row],[Zweckbestimmung]]),"")</f>
        <v/>
      </c>
      <c r="P46" s="35">
        <f>IF(O46="",0,SUMIFS(Kollektenübersicht!$H:$H,Kollektenübersicht!$G:$G,O46)+SUMIFS(Kollektenübersicht!$J:$J,Kollektenübersicht!$G:$G,O46)+SUMIFS(Anfangsbestände!F:F,Anfangsbestände!E:E,O46))</f>
        <v>0</v>
      </c>
      <c r="Q46" s="35">
        <f t="shared" si="1"/>
        <v>0</v>
      </c>
      <c r="R46" s="35" t="str">
        <f>IFERROR(CONCATENATE(U$2,Zweckbestimmung[[#This Row],[Zweckbestimmung]]),"")</f>
        <v/>
      </c>
      <c r="S46" s="35">
        <f>IF(R46="",0,SUMIFS(Kollektenübersicht!$H:$H,Kollektenübersicht!$G:$G,R46)+SUMIFS(Kollektenübersicht!$J:$J,Kollektenübersicht!$G:$G,R46)+SUMIFS(Anfangsbestände!F:F,Anfangsbestände!E:E,R46))</f>
        <v>0</v>
      </c>
    </row>
    <row r="47" spans="1:19" x14ac:dyDescent="0.25">
      <c r="A47" s="35">
        <v>46</v>
      </c>
      <c r="B47" s="61">
        <v>1046</v>
      </c>
      <c r="C47" s="61" t="str">
        <f>IFERROR(VLOOKUP(B47,'Eingabe Zweckbestimmungen'!J:J,1,FALSE),"")</f>
        <v/>
      </c>
      <c r="D47" s="61" t="str">
        <f>IFERROR(VLOOKUP(B47,'Eingabe Zweckbestimmungen'!J:K,2,FALSE),"")</f>
        <v/>
      </c>
      <c r="E47" s="97" t="s">
        <v>3</v>
      </c>
      <c r="I47" s="35" t="str">
        <f>IFERROR(IF(Pflichtkollekte[[#This Row],[Pflichtkollekten]]="","",Pflichtkollekte[[#This Row],[Pflichtkollekten]]),"")</f>
        <v/>
      </c>
      <c r="J47" s="35" t="str">
        <f>IFERROR(IF(#REF!="","",#REF!),"")</f>
        <v/>
      </c>
      <c r="K47" s="35" t="str">
        <f>IFERROR(IF(#REF!="","",#REF!),"")</f>
        <v/>
      </c>
      <c r="N47" s="35">
        <f t="shared" si="0"/>
        <v>0</v>
      </c>
      <c r="O47" s="35" t="str">
        <f>IFERROR(CONCATENATE(U$1,Zweckbestimmung[[#This Row],[Zweckbestimmung]]),"")</f>
        <v/>
      </c>
      <c r="P47" s="35">
        <f>IF(O47="",0,SUMIFS(Kollektenübersicht!$H:$H,Kollektenübersicht!$G:$G,O47)+SUMIFS(Kollektenübersicht!$J:$J,Kollektenübersicht!$G:$G,O47)+SUMIFS(Anfangsbestände!F:F,Anfangsbestände!E:E,O47))</f>
        <v>0</v>
      </c>
      <c r="Q47" s="35">
        <f t="shared" si="1"/>
        <v>0</v>
      </c>
      <c r="R47" s="35" t="str">
        <f>IFERROR(CONCATENATE(U$2,Zweckbestimmung[[#This Row],[Zweckbestimmung]]),"")</f>
        <v/>
      </c>
      <c r="S47" s="35">
        <f>IF(R47="",0,SUMIFS(Kollektenübersicht!$H:$H,Kollektenübersicht!$G:$G,R47)+SUMIFS(Kollektenübersicht!$J:$J,Kollektenübersicht!$G:$G,R47)+SUMIFS(Anfangsbestände!F:F,Anfangsbestände!E:E,R47))</f>
        <v>0</v>
      </c>
    </row>
    <row r="48" spans="1:19" x14ac:dyDescent="0.25">
      <c r="A48" s="35">
        <v>47</v>
      </c>
      <c r="B48" s="61">
        <v>1047</v>
      </c>
      <c r="C48" s="61" t="str">
        <f>IFERROR(VLOOKUP(B48,'Eingabe Zweckbestimmungen'!J:J,1,FALSE),"")</f>
        <v/>
      </c>
      <c r="D48" s="61" t="str">
        <f>IFERROR(VLOOKUP(B48,'Eingabe Zweckbestimmungen'!J:K,2,FALSE),"")</f>
        <v/>
      </c>
      <c r="E48" s="97" t="s">
        <v>3</v>
      </c>
      <c r="I48" s="35" t="str">
        <f>IFERROR(IF(Pflichtkollekte[[#This Row],[Pflichtkollekten]]="","",Pflichtkollekte[[#This Row],[Pflichtkollekten]]),"")</f>
        <v/>
      </c>
      <c r="J48" s="35" t="str">
        <f>IFERROR(IF(#REF!="","",#REF!),"")</f>
        <v/>
      </c>
      <c r="K48" s="35" t="str">
        <f>IFERROR(IF(#REF!="","",#REF!),"")</f>
        <v/>
      </c>
      <c r="N48" s="35">
        <f t="shared" si="0"/>
        <v>0</v>
      </c>
      <c r="O48" s="35" t="str">
        <f>IFERROR(CONCATENATE(U$1,Zweckbestimmung[[#This Row],[Zweckbestimmung]]),"")</f>
        <v/>
      </c>
      <c r="P48" s="35">
        <f>IF(O48="",0,SUMIFS(Kollektenübersicht!$H:$H,Kollektenübersicht!$G:$G,O48)+SUMIFS(Kollektenübersicht!$J:$J,Kollektenübersicht!$G:$G,O48)+SUMIFS(Anfangsbestände!F:F,Anfangsbestände!E:E,O48))</f>
        <v>0</v>
      </c>
      <c r="Q48" s="35">
        <f t="shared" si="1"/>
        <v>0</v>
      </c>
      <c r="R48" s="35" t="str">
        <f>IFERROR(CONCATENATE(U$2,Zweckbestimmung[[#This Row],[Zweckbestimmung]]),"")</f>
        <v/>
      </c>
      <c r="S48" s="35">
        <f>IF(R48="",0,SUMIFS(Kollektenübersicht!$H:$H,Kollektenübersicht!$G:$G,R48)+SUMIFS(Kollektenübersicht!$J:$J,Kollektenübersicht!$G:$G,R48)+SUMIFS(Anfangsbestände!F:F,Anfangsbestände!E:E,R48))</f>
        <v>0</v>
      </c>
    </row>
    <row r="49" spans="1:19" x14ac:dyDescent="0.25">
      <c r="A49" s="35">
        <v>48</v>
      </c>
      <c r="B49" s="61">
        <v>1048</v>
      </c>
      <c r="C49" s="61" t="str">
        <f>IFERROR(VLOOKUP(B49,'Eingabe Zweckbestimmungen'!J:J,1,FALSE),"")</f>
        <v/>
      </c>
      <c r="D49" s="61" t="str">
        <f>IFERROR(VLOOKUP(B49,'Eingabe Zweckbestimmungen'!J:K,2,FALSE),"")</f>
        <v/>
      </c>
      <c r="E49" s="97" t="s">
        <v>3</v>
      </c>
      <c r="I49" s="35" t="str">
        <f>IFERROR(IF(Pflichtkollekte[[#This Row],[Pflichtkollekten]]="","",Pflichtkollekte[[#This Row],[Pflichtkollekten]]),"")</f>
        <v/>
      </c>
      <c r="J49" s="35" t="str">
        <f>IFERROR(IF(#REF!="","",#REF!),"")</f>
        <v/>
      </c>
      <c r="K49" s="35" t="str">
        <f>IFERROR(IF(#REF!="","",#REF!),"")</f>
        <v/>
      </c>
      <c r="N49" s="35">
        <f t="shared" si="0"/>
        <v>0</v>
      </c>
      <c r="O49" s="35" t="str">
        <f>IFERROR(CONCATENATE(U$1,Zweckbestimmung[[#This Row],[Zweckbestimmung]]),"")</f>
        <v/>
      </c>
      <c r="P49" s="35">
        <f>IF(O49="",0,SUMIFS(Kollektenübersicht!$H:$H,Kollektenübersicht!$G:$G,O49)+SUMIFS(Kollektenübersicht!$J:$J,Kollektenübersicht!$G:$G,O49)+SUMIFS(Anfangsbestände!F:F,Anfangsbestände!E:E,O49))</f>
        <v>0</v>
      </c>
      <c r="Q49" s="35">
        <f t="shared" si="1"/>
        <v>0</v>
      </c>
      <c r="R49" s="35" t="str">
        <f>IFERROR(CONCATENATE(U$2,Zweckbestimmung[[#This Row],[Zweckbestimmung]]),"")</f>
        <v/>
      </c>
      <c r="S49" s="35">
        <f>IF(R49="",0,SUMIFS(Kollektenübersicht!$H:$H,Kollektenübersicht!$G:$G,R49)+SUMIFS(Kollektenübersicht!$J:$J,Kollektenübersicht!$G:$G,R49)+SUMIFS(Anfangsbestände!F:F,Anfangsbestände!E:E,R49))</f>
        <v>0</v>
      </c>
    </row>
    <row r="50" spans="1:19" x14ac:dyDescent="0.25">
      <c r="A50" s="35">
        <v>49</v>
      </c>
      <c r="B50" s="61">
        <v>1049</v>
      </c>
      <c r="C50" s="61" t="str">
        <f>IFERROR(VLOOKUP(B50,'Eingabe Zweckbestimmungen'!J:J,1,FALSE),"")</f>
        <v/>
      </c>
      <c r="D50" s="61" t="str">
        <f>IFERROR(VLOOKUP(B50,'Eingabe Zweckbestimmungen'!J:K,2,FALSE),"")</f>
        <v/>
      </c>
      <c r="E50" s="97" t="s">
        <v>3</v>
      </c>
      <c r="I50" s="35" t="str">
        <f>IFERROR(IF(Pflichtkollekte[[#This Row],[Pflichtkollekten]]="","",Pflichtkollekte[[#This Row],[Pflichtkollekten]]),"")</f>
        <v/>
      </c>
      <c r="J50" s="35" t="str">
        <f>IFERROR(IF(#REF!="","",#REF!),"")</f>
        <v/>
      </c>
      <c r="K50" s="35" t="str">
        <f>IFERROR(IF(#REF!="","",#REF!),"")</f>
        <v/>
      </c>
      <c r="N50" s="35">
        <f t="shared" si="0"/>
        <v>0</v>
      </c>
      <c r="O50" s="35" t="str">
        <f>IFERROR(CONCATENATE(U$1,Zweckbestimmung[[#This Row],[Zweckbestimmung]]),"")</f>
        <v/>
      </c>
      <c r="P50" s="35">
        <f>IF(O50="",0,SUMIFS(Kollektenübersicht!$H:$H,Kollektenübersicht!$G:$G,O50)+SUMIFS(Kollektenübersicht!$J:$J,Kollektenübersicht!$G:$G,O50)+SUMIFS(Anfangsbestände!F:F,Anfangsbestände!E:E,O50))</f>
        <v>0</v>
      </c>
      <c r="Q50" s="35">
        <f t="shared" si="1"/>
        <v>0</v>
      </c>
      <c r="R50" s="35" t="str">
        <f>IFERROR(CONCATENATE(U$2,Zweckbestimmung[[#This Row],[Zweckbestimmung]]),"")</f>
        <v/>
      </c>
      <c r="S50" s="35">
        <f>IF(R50="",0,SUMIFS(Kollektenübersicht!$H:$H,Kollektenübersicht!$G:$G,R50)+SUMIFS(Kollektenübersicht!$J:$J,Kollektenübersicht!$G:$G,R50)+SUMIFS(Anfangsbestände!F:F,Anfangsbestände!E:E,R50))</f>
        <v>0</v>
      </c>
    </row>
    <row r="51" spans="1:19" x14ac:dyDescent="0.25">
      <c r="A51" s="35">
        <v>50</v>
      </c>
      <c r="B51" s="61">
        <v>1050</v>
      </c>
      <c r="C51" s="61" t="str">
        <f>IFERROR(VLOOKUP(B51,'Eingabe Zweckbestimmungen'!J:J,1,FALSE),"")</f>
        <v/>
      </c>
      <c r="D51" s="61" t="str">
        <f>IFERROR(VLOOKUP(B51,'Eingabe Zweckbestimmungen'!J:K,2,FALSE),"")</f>
        <v/>
      </c>
      <c r="E51" s="97" t="s">
        <v>3</v>
      </c>
      <c r="I51" s="35" t="str">
        <f>IFERROR(IF(Pflichtkollekte[[#This Row],[Pflichtkollekten]]="","",Pflichtkollekte[[#This Row],[Pflichtkollekten]]),"")</f>
        <v/>
      </c>
      <c r="J51" s="35" t="str">
        <f>IFERROR(IF(#REF!="","",#REF!),"")</f>
        <v/>
      </c>
      <c r="K51" s="35" t="str">
        <f>IFERROR(IF(#REF!="","",#REF!),"")</f>
        <v/>
      </c>
      <c r="N51" s="35">
        <f t="shared" si="0"/>
        <v>0</v>
      </c>
      <c r="O51" s="35" t="str">
        <f>IFERROR(CONCATENATE(U$1,Zweckbestimmung[[#This Row],[Zweckbestimmung]]),"")</f>
        <v/>
      </c>
      <c r="P51" s="35">
        <f>IF(O51="",0,SUMIFS(Kollektenübersicht!$H:$H,Kollektenübersicht!$G:$G,O51)+SUMIFS(Kollektenübersicht!$J:$J,Kollektenübersicht!$G:$G,O51)+SUMIFS(Anfangsbestände!F:F,Anfangsbestände!E:E,O51))</f>
        <v>0</v>
      </c>
      <c r="Q51" s="35">
        <f t="shared" si="1"/>
        <v>0</v>
      </c>
      <c r="R51" s="35" t="str">
        <f>IFERROR(CONCATENATE(U$2,Zweckbestimmung[[#This Row],[Zweckbestimmung]]),"")</f>
        <v/>
      </c>
      <c r="S51" s="35">
        <f>IF(R51="",0,SUMIFS(Kollektenübersicht!$H:$H,Kollektenübersicht!$G:$G,R51)+SUMIFS(Kollektenübersicht!$J:$J,Kollektenübersicht!$G:$G,R51)+SUMIFS(Anfangsbestände!F:F,Anfangsbestände!E:E,R51))</f>
        <v>0</v>
      </c>
    </row>
    <row r="52" spans="1:19" x14ac:dyDescent="0.25">
      <c r="A52" s="35">
        <v>51</v>
      </c>
      <c r="B52" s="61">
        <v>1051</v>
      </c>
      <c r="C52" s="61" t="str">
        <f>IFERROR(VLOOKUP(B52,'Eingabe Zweckbestimmungen'!J:J,1,FALSE),"")</f>
        <v/>
      </c>
      <c r="D52" s="61" t="str">
        <f>IFERROR(VLOOKUP(B52,'Eingabe Zweckbestimmungen'!J:K,2,FALSE),"")</f>
        <v/>
      </c>
      <c r="E52" s="97" t="s">
        <v>3</v>
      </c>
      <c r="I52" s="35" t="str">
        <f>IFERROR(IF(Pflichtkollekte[[#This Row],[Pflichtkollekten]]="","",Pflichtkollekte[[#This Row],[Pflichtkollekten]]),"")</f>
        <v/>
      </c>
      <c r="J52" s="35" t="str">
        <f>IFERROR(IF(#REF!="","",#REF!),"")</f>
        <v/>
      </c>
      <c r="K52" s="35" t="str">
        <f>IFERROR(IF(#REF!="","",#REF!),"")</f>
        <v/>
      </c>
      <c r="N52" s="35">
        <f t="shared" si="0"/>
        <v>0</v>
      </c>
      <c r="O52" s="35" t="str">
        <f>IFERROR(CONCATENATE(U$1,Zweckbestimmung[[#This Row],[Zweckbestimmung]]),"")</f>
        <v/>
      </c>
      <c r="P52" s="35">
        <f>IF(O52="",0,SUMIFS(Kollektenübersicht!$H:$H,Kollektenübersicht!$G:$G,O52)+SUMIFS(Kollektenübersicht!$J:$J,Kollektenübersicht!$G:$G,O52)+SUMIFS(Anfangsbestände!F:F,Anfangsbestände!E:E,O52))</f>
        <v>0</v>
      </c>
      <c r="Q52" s="35">
        <f t="shared" si="1"/>
        <v>0</v>
      </c>
      <c r="R52" s="35" t="str">
        <f>IFERROR(CONCATENATE(U$2,Zweckbestimmung[[#This Row],[Zweckbestimmung]]),"")</f>
        <v/>
      </c>
      <c r="S52" s="35">
        <f>IF(R52="",0,SUMIFS(Kollektenübersicht!$H:$H,Kollektenübersicht!$G:$G,R52)+SUMIFS(Kollektenübersicht!$J:$J,Kollektenübersicht!$G:$G,R52)+SUMIFS(Anfangsbestände!F:F,Anfangsbestände!E:E,R52))</f>
        <v>0</v>
      </c>
    </row>
    <row r="53" spans="1:19" x14ac:dyDescent="0.25">
      <c r="A53" s="35">
        <v>52</v>
      </c>
      <c r="B53" s="61">
        <v>1052</v>
      </c>
      <c r="C53" s="61" t="str">
        <f>IFERROR(VLOOKUP(B53,'Eingabe Zweckbestimmungen'!J:J,1,FALSE),"")</f>
        <v/>
      </c>
      <c r="D53" s="61" t="str">
        <f>IFERROR(VLOOKUP(B53,'Eingabe Zweckbestimmungen'!J:K,2,FALSE),"")</f>
        <v/>
      </c>
      <c r="E53" s="97" t="s">
        <v>3</v>
      </c>
      <c r="I53" s="35" t="str">
        <f>IFERROR(IF(Pflichtkollekte[[#This Row],[Pflichtkollekten]]="","",Pflichtkollekte[[#This Row],[Pflichtkollekten]]),"")</f>
        <v/>
      </c>
      <c r="J53" s="35" t="str">
        <f>IFERROR(IF(#REF!="","",#REF!),"")</f>
        <v/>
      </c>
      <c r="K53" s="35" t="str">
        <f>IFERROR(IF(#REF!="","",#REF!),"")</f>
        <v/>
      </c>
      <c r="N53" s="35">
        <f t="shared" si="0"/>
        <v>0</v>
      </c>
      <c r="O53" s="35" t="str">
        <f>IFERROR(CONCATENATE(U$1,Zweckbestimmung[[#This Row],[Zweckbestimmung]]),"")</f>
        <v/>
      </c>
      <c r="P53" s="35">
        <f>IF(O53="",0,SUMIFS(Kollektenübersicht!$H:$H,Kollektenübersicht!$G:$G,O53)+SUMIFS(Kollektenübersicht!$J:$J,Kollektenübersicht!$G:$G,O53)+SUMIFS(Anfangsbestände!F:F,Anfangsbestände!E:E,O53))</f>
        <v>0</v>
      </c>
      <c r="Q53" s="35">
        <f t="shared" si="1"/>
        <v>0</v>
      </c>
      <c r="R53" s="35" t="str">
        <f>IFERROR(CONCATENATE(U$2,Zweckbestimmung[[#This Row],[Zweckbestimmung]]),"")</f>
        <v/>
      </c>
      <c r="S53" s="35">
        <f>IF(R53="",0,SUMIFS(Kollektenübersicht!$H:$H,Kollektenübersicht!$G:$G,R53)+SUMIFS(Kollektenübersicht!$J:$J,Kollektenübersicht!$G:$G,R53)+SUMIFS(Anfangsbestände!F:F,Anfangsbestände!E:E,R53))</f>
        <v>0</v>
      </c>
    </row>
    <row r="54" spans="1:19" x14ac:dyDescent="0.25">
      <c r="A54" s="35">
        <v>53</v>
      </c>
      <c r="B54" s="61">
        <v>1053</v>
      </c>
      <c r="C54" s="61" t="str">
        <f>IFERROR(VLOOKUP(B54,'Eingabe Zweckbestimmungen'!J:J,1,FALSE),"")</f>
        <v/>
      </c>
      <c r="D54" s="61" t="str">
        <f>IFERROR(VLOOKUP(B54,'Eingabe Zweckbestimmungen'!J:K,2,FALSE),"")</f>
        <v/>
      </c>
      <c r="E54" s="97" t="s">
        <v>3</v>
      </c>
      <c r="I54" s="35" t="str">
        <f>IFERROR(IF(Pflichtkollekte[[#This Row],[Pflichtkollekten]]="","",Pflichtkollekte[[#This Row],[Pflichtkollekten]]),"")</f>
        <v/>
      </c>
      <c r="J54" s="35" t="str">
        <f>IFERROR(IF(#REF!="","",#REF!),"")</f>
        <v/>
      </c>
      <c r="K54" s="35" t="str">
        <f>IFERROR(IF(#REF!="","",#REF!),"")</f>
        <v/>
      </c>
      <c r="N54" s="35">
        <f t="shared" si="0"/>
        <v>0</v>
      </c>
      <c r="O54" s="35" t="str">
        <f>IFERROR(CONCATENATE(U$1,Zweckbestimmung[[#This Row],[Zweckbestimmung]]),"")</f>
        <v/>
      </c>
      <c r="P54" s="35">
        <f>IF(O54="",0,SUMIFS(Kollektenübersicht!$H:$H,Kollektenübersicht!$G:$G,O54)+SUMIFS(Kollektenübersicht!$J:$J,Kollektenübersicht!$G:$G,O54)+SUMIFS(Anfangsbestände!F:F,Anfangsbestände!E:E,O54))</f>
        <v>0</v>
      </c>
      <c r="Q54" s="35">
        <f t="shared" si="1"/>
        <v>0</v>
      </c>
      <c r="R54" s="35" t="str">
        <f>IFERROR(CONCATENATE(U$2,Zweckbestimmung[[#This Row],[Zweckbestimmung]]),"")</f>
        <v/>
      </c>
      <c r="S54" s="35">
        <f>IF(R54="",0,SUMIFS(Kollektenübersicht!$H:$H,Kollektenübersicht!$G:$G,R54)+SUMIFS(Kollektenübersicht!$J:$J,Kollektenübersicht!$G:$G,R54)+SUMIFS(Anfangsbestände!F:F,Anfangsbestände!E:E,R54))</f>
        <v>0</v>
      </c>
    </row>
    <row r="55" spans="1:19" x14ac:dyDescent="0.25">
      <c r="A55" s="35">
        <v>54</v>
      </c>
      <c r="B55" s="61">
        <v>1054</v>
      </c>
      <c r="C55" s="61" t="str">
        <f>IFERROR(VLOOKUP(B55,'Eingabe Zweckbestimmungen'!J:J,1,FALSE),"")</f>
        <v/>
      </c>
      <c r="D55" s="61" t="str">
        <f>IFERROR(VLOOKUP(B55,'Eingabe Zweckbestimmungen'!J:K,2,FALSE),"")</f>
        <v/>
      </c>
      <c r="E55" s="97" t="s">
        <v>3</v>
      </c>
      <c r="I55" s="35" t="str">
        <f>IFERROR(IF(Pflichtkollekte[[#This Row],[Pflichtkollekten]]="","",Pflichtkollekte[[#This Row],[Pflichtkollekten]]),"")</f>
        <v/>
      </c>
      <c r="J55" s="35" t="str">
        <f>IFERROR(IF(#REF!="","",#REF!),"")</f>
        <v/>
      </c>
      <c r="K55" s="35" t="str">
        <f>IFERROR(IF(#REF!="","",#REF!),"")</f>
        <v/>
      </c>
      <c r="N55" s="35">
        <f t="shared" si="0"/>
        <v>0</v>
      </c>
      <c r="O55" s="35" t="str">
        <f>IFERROR(CONCATENATE(U$1,Zweckbestimmung[[#This Row],[Zweckbestimmung]]),"")</f>
        <v/>
      </c>
      <c r="P55" s="35">
        <f>IF(O55="",0,SUMIFS(Kollektenübersicht!$H:$H,Kollektenübersicht!$G:$G,O55)+SUMIFS(Kollektenübersicht!$J:$J,Kollektenübersicht!$G:$G,O55)+SUMIFS(Anfangsbestände!F:F,Anfangsbestände!E:E,O55))</f>
        <v>0</v>
      </c>
      <c r="Q55" s="35">
        <f t="shared" si="1"/>
        <v>0</v>
      </c>
      <c r="R55" s="35" t="str">
        <f>IFERROR(CONCATENATE(U$2,Zweckbestimmung[[#This Row],[Zweckbestimmung]]),"")</f>
        <v/>
      </c>
      <c r="S55" s="35">
        <f>IF(R55="",0,SUMIFS(Kollektenübersicht!$H:$H,Kollektenübersicht!$G:$G,R55)+SUMIFS(Kollektenübersicht!$J:$J,Kollektenübersicht!$G:$G,R55)+SUMIFS(Anfangsbestände!F:F,Anfangsbestände!E:E,R55))</f>
        <v>0</v>
      </c>
    </row>
    <row r="56" spans="1:19" x14ac:dyDescent="0.25">
      <c r="A56" s="35">
        <v>55</v>
      </c>
      <c r="B56" s="61">
        <v>1055</v>
      </c>
      <c r="C56" s="61" t="str">
        <f>IFERROR(VLOOKUP(B56,'Eingabe Zweckbestimmungen'!J:J,1,FALSE),"")</f>
        <v/>
      </c>
      <c r="D56" s="61" t="str">
        <f>IFERROR(VLOOKUP(B56,'Eingabe Zweckbestimmungen'!J:K,2,FALSE),"")</f>
        <v/>
      </c>
      <c r="E56" s="97" t="s">
        <v>3</v>
      </c>
      <c r="I56" s="35" t="str">
        <f>IFERROR(IF(Pflichtkollekte[[#This Row],[Pflichtkollekten]]="","",Pflichtkollekte[[#This Row],[Pflichtkollekten]]),"")</f>
        <v/>
      </c>
      <c r="J56" s="35" t="str">
        <f>IFERROR(IF(#REF!="","",#REF!),"")</f>
        <v/>
      </c>
      <c r="K56" s="35" t="str">
        <f>IFERROR(IF(#REF!="","",#REF!),"")</f>
        <v/>
      </c>
      <c r="N56" s="35">
        <f t="shared" si="0"/>
        <v>0</v>
      </c>
      <c r="O56" s="35" t="str">
        <f>IFERROR(CONCATENATE(U$1,Zweckbestimmung[[#This Row],[Zweckbestimmung]]),"")</f>
        <v/>
      </c>
      <c r="P56" s="35">
        <f>IF(O56="",0,SUMIFS(Kollektenübersicht!$H:$H,Kollektenübersicht!$G:$G,O56)+SUMIFS(Kollektenübersicht!$J:$J,Kollektenübersicht!$G:$G,O56)+SUMIFS(Anfangsbestände!F:F,Anfangsbestände!E:E,O56))</f>
        <v>0</v>
      </c>
      <c r="Q56" s="35">
        <f t="shared" si="1"/>
        <v>0</v>
      </c>
      <c r="R56" s="35" t="str">
        <f>IFERROR(CONCATENATE(U$2,Zweckbestimmung[[#This Row],[Zweckbestimmung]]),"")</f>
        <v/>
      </c>
      <c r="S56" s="35">
        <f>IF(R56="",0,SUMIFS(Kollektenübersicht!$H:$H,Kollektenübersicht!$G:$G,R56)+SUMIFS(Kollektenübersicht!$J:$J,Kollektenübersicht!$G:$G,R56)+SUMIFS(Anfangsbestände!F:F,Anfangsbestände!E:E,R56))</f>
        <v>0</v>
      </c>
    </row>
    <row r="57" spans="1:19" x14ac:dyDescent="0.25">
      <c r="A57" s="35">
        <v>56</v>
      </c>
      <c r="B57" s="61">
        <v>1056</v>
      </c>
      <c r="C57" s="61" t="str">
        <f>IFERROR(VLOOKUP(B57,'Eingabe Zweckbestimmungen'!J:J,1,FALSE),"")</f>
        <v/>
      </c>
      <c r="D57" s="61" t="str">
        <f>IFERROR(VLOOKUP(B57,'Eingabe Zweckbestimmungen'!J:K,2,FALSE),"")</f>
        <v/>
      </c>
      <c r="E57" s="97" t="s">
        <v>3</v>
      </c>
      <c r="I57" s="35" t="str">
        <f>IFERROR(IF(Pflichtkollekte[[#This Row],[Pflichtkollekten]]="","",Pflichtkollekte[[#This Row],[Pflichtkollekten]]),"")</f>
        <v/>
      </c>
      <c r="J57" s="35" t="str">
        <f>IFERROR(IF(#REF!="","",#REF!),"")</f>
        <v/>
      </c>
      <c r="K57" s="35" t="str">
        <f>IFERROR(IF(#REF!="","",#REF!),"")</f>
        <v/>
      </c>
      <c r="N57" s="35">
        <f t="shared" si="0"/>
        <v>0</v>
      </c>
      <c r="O57" s="35" t="str">
        <f>IFERROR(CONCATENATE(U$1,Zweckbestimmung[[#This Row],[Zweckbestimmung]]),"")</f>
        <v/>
      </c>
      <c r="P57" s="35">
        <f>IF(O57="",0,SUMIFS(Kollektenübersicht!$H:$H,Kollektenübersicht!$G:$G,O57)+SUMIFS(Kollektenübersicht!$J:$J,Kollektenübersicht!$G:$G,O57)+SUMIFS(Anfangsbestände!F:F,Anfangsbestände!E:E,O57))</f>
        <v>0</v>
      </c>
      <c r="Q57" s="35">
        <f t="shared" si="1"/>
        <v>0</v>
      </c>
      <c r="R57" s="35" t="str">
        <f>IFERROR(CONCATENATE(U$2,Zweckbestimmung[[#This Row],[Zweckbestimmung]]),"")</f>
        <v/>
      </c>
      <c r="S57" s="35">
        <f>IF(R57="",0,SUMIFS(Kollektenübersicht!$H:$H,Kollektenübersicht!$G:$G,R57)+SUMIFS(Kollektenübersicht!$J:$J,Kollektenübersicht!$G:$G,R57)+SUMIFS(Anfangsbestände!F:F,Anfangsbestände!E:E,R57))</f>
        <v>0</v>
      </c>
    </row>
    <row r="58" spans="1:19" x14ac:dyDescent="0.25">
      <c r="A58" s="35">
        <v>57</v>
      </c>
      <c r="B58" s="61">
        <v>1057</v>
      </c>
      <c r="C58" s="61" t="str">
        <f>IFERROR(VLOOKUP(B58,'Eingabe Zweckbestimmungen'!J:J,1,FALSE),"")</f>
        <v/>
      </c>
      <c r="D58" s="61" t="str">
        <f>IFERROR(VLOOKUP(B58,'Eingabe Zweckbestimmungen'!J:K,2,FALSE),"")</f>
        <v/>
      </c>
      <c r="E58" s="97" t="s">
        <v>3</v>
      </c>
      <c r="I58" s="35" t="str">
        <f>IFERROR(IF(Pflichtkollekte[[#This Row],[Pflichtkollekten]]="","",Pflichtkollekte[[#This Row],[Pflichtkollekten]]),"")</f>
        <v/>
      </c>
      <c r="J58" s="35" t="str">
        <f>IFERROR(IF(#REF!="","",#REF!),"")</f>
        <v/>
      </c>
      <c r="K58" s="35" t="str">
        <f>IFERROR(IF(#REF!="","",#REF!),"")</f>
        <v/>
      </c>
      <c r="N58" s="35">
        <f t="shared" si="0"/>
        <v>0</v>
      </c>
      <c r="O58" s="35" t="str">
        <f>IFERROR(CONCATENATE(U$1,Zweckbestimmung[[#This Row],[Zweckbestimmung]]),"")</f>
        <v/>
      </c>
      <c r="P58" s="35">
        <f>IF(O58="",0,SUMIFS(Kollektenübersicht!$H:$H,Kollektenübersicht!$G:$G,O58)+SUMIFS(Kollektenübersicht!$J:$J,Kollektenübersicht!$G:$G,O58)+SUMIFS(Anfangsbestände!F:F,Anfangsbestände!E:E,O58))</f>
        <v>0</v>
      </c>
      <c r="Q58" s="35">
        <f t="shared" si="1"/>
        <v>0</v>
      </c>
      <c r="R58" s="35" t="str">
        <f>IFERROR(CONCATENATE(U$2,Zweckbestimmung[[#This Row],[Zweckbestimmung]]),"")</f>
        <v/>
      </c>
      <c r="S58" s="35">
        <f>IF(R58="",0,SUMIFS(Kollektenübersicht!$H:$H,Kollektenübersicht!$G:$G,R58)+SUMIFS(Kollektenübersicht!$J:$J,Kollektenübersicht!$G:$G,R58)+SUMIFS(Anfangsbestände!F:F,Anfangsbestände!E:E,R58))</f>
        <v>0</v>
      </c>
    </row>
    <row r="59" spans="1:19" x14ac:dyDescent="0.25">
      <c r="A59" s="35">
        <v>58</v>
      </c>
      <c r="B59" s="61">
        <v>1058</v>
      </c>
      <c r="C59" s="61" t="str">
        <f>IFERROR(VLOOKUP(B59,'Eingabe Zweckbestimmungen'!J:J,1,FALSE),"")</f>
        <v/>
      </c>
      <c r="D59" s="61" t="str">
        <f>IFERROR(VLOOKUP(B59,'Eingabe Zweckbestimmungen'!J:K,2,FALSE),"")</f>
        <v/>
      </c>
      <c r="E59" s="97" t="s">
        <v>3</v>
      </c>
      <c r="I59" s="35" t="str">
        <f>IFERROR(IF(Pflichtkollekte[[#This Row],[Pflichtkollekten]]="","",Pflichtkollekte[[#This Row],[Pflichtkollekten]]),"")</f>
        <v/>
      </c>
      <c r="J59" s="35" t="str">
        <f>IFERROR(IF(#REF!="","",#REF!),"")</f>
        <v/>
      </c>
      <c r="K59" s="35" t="str">
        <f>IFERROR(IF(#REF!="","",#REF!),"")</f>
        <v/>
      </c>
      <c r="N59" s="35">
        <f t="shared" si="0"/>
        <v>0</v>
      </c>
      <c r="O59" s="35" t="str">
        <f>IFERROR(CONCATENATE(U$1,Zweckbestimmung[[#This Row],[Zweckbestimmung]]),"")</f>
        <v/>
      </c>
      <c r="P59" s="35">
        <f>IF(O59="",0,SUMIFS(Kollektenübersicht!$H:$H,Kollektenübersicht!$G:$G,O59)+SUMIFS(Kollektenübersicht!$J:$J,Kollektenübersicht!$G:$G,O59)+SUMIFS(Anfangsbestände!F:F,Anfangsbestände!E:E,O59))</f>
        <v>0</v>
      </c>
      <c r="Q59" s="35">
        <f t="shared" si="1"/>
        <v>0</v>
      </c>
      <c r="R59" s="35" t="str">
        <f>IFERROR(CONCATENATE(U$2,Zweckbestimmung[[#This Row],[Zweckbestimmung]]),"")</f>
        <v/>
      </c>
      <c r="S59" s="35">
        <f>IF(R59="",0,SUMIFS(Kollektenübersicht!$H:$H,Kollektenübersicht!$G:$G,R59)+SUMIFS(Kollektenübersicht!$J:$J,Kollektenübersicht!$G:$G,R59)+SUMIFS(Anfangsbestände!F:F,Anfangsbestände!E:E,R59))</f>
        <v>0</v>
      </c>
    </row>
    <row r="60" spans="1:19" x14ac:dyDescent="0.25">
      <c r="A60" s="35">
        <v>59</v>
      </c>
      <c r="B60" s="61">
        <v>1059</v>
      </c>
      <c r="C60" s="61" t="str">
        <f>IFERROR(VLOOKUP(B60,'Eingabe Zweckbestimmungen'!J:J,1,FALSE),"")</f>
        <v/>
      </c>
      <c r="D60" s="61" t="str">
        <f>IFERROR(VLOOKUP(B60,'Eingabe Zweckbestimmungen'!J:K,2,FALSE),"")</f>
        <v/>
      </c>
      <c r="E60" s="97" t="s">
        <v>3</v>
      </c>
      <c r="I60" s="35" t="str">
        <f>IFERROR(IF(Pflichtkollekte[[#This Row],[Pflichtkollekten]]="","",Pflichtkollekte[[#This Row],[Pflichtkollekten]]),"")</f>
        <v/>
      </c>
      <c r="J60" s="35" t="str">
        <f>IFERROR(IF(#REF!="","",#REF!),"")</f>
        <v/>
      </c>
      <c r="K60" s="35" t="str">
        <f>IFERROR(IF(#REF!="","",#REF!),"")</f>
        <v/>
      </c>
      <c r="N60" s="35">
        <f t="shared" si="0"/>
        <v>0</v>
      </c>
      <c r="O60" s="35" t="str">
        <f>IFERROR(CONCATENATE(U$1,Zweckbestimmung[[#This Row],[Zweckbestimmung]]),"")</f>
        <v/>
      </c>
      <c r="P60" s="35">
        <f>IF(O60="",0,SUMIFS(Kollektenübersicht!$H:$H,Kollektenübersicht!$G:$G,O60)+SUMIFS(Kollektenübersicht!$J:$J,Kollektenübersicht!$G:$G,O60)+SUMIFS(Anfangsbestände!F:F,Anfangsbestände!E:E,O60))</f>
        <v>0</v>
      </c>
      <c r="Q60" s="35">
        <f t="shared" si="1"/>
        <v>0</v>
      </c>
      <c r="R60" s="35" t="str">
        <f>IFERROR(CONCATENATE(U$2,Zweckbestimmung[[#This Row],[Zweckbestimmung]]),"")</f>
        <v/>
      </c>
      <c r="S60" s="35">
        <f>IF(R60="",0,SUMIFS(Kollektenübersicht!$H:$H,Kollektenübersicht!$G:$G,R60)+SUMIFS(Kollektenübersicht!$J:$J,Kollektenübersicht!$G:$G,R60)+SUMIFS(Anfangsbestände!F:F,Anfangsbestände!E:E,R60))</f>
        <v>0</v>
      </c>
    </row>
    <row r="61" spans="1:19" x14ac:dyDescent="0.25">
      <c r="A61" s="35">
        <v>60</v>
      </c>
      <c r="B61" s="61">
        <v>1060</v>
      </c>
      <c r="C61" s="61" t="str">
        <f>IFERROR(VLOOKUP(B61,'Eingabe Zweckbestimmungen'!J:J,1,FALSE),"")</f>
        <v/>
      </c>
      <c r="D61" s="61" t="str">
        <f>IFERROR(VLOOKUP(B61,'Eingabe Zweckbestimmungen'!J:K,2,FALSE),"")</f>
        <v/>
      </c>
      <c r="E61" s="97" t="s">
        <v>3</v>
      </c>
      <c r="I61" s="35" t="str">
        <f>IFERROR(IF(Pflichtkollekte[[#This Row],[Pflichtkollekten]]="","",Pflichtkollekte[[#This Row],[Pflichtkollekten]]),"")</f>
        <v/>
      </c>
      <c r="J61" s="35" t="str">
        <f>IFERROR(IF(#REF!="","",#REF!),"")</f>
        <v/>
      </c>
      <c r="K61" s="35" t="str">
        <f>IFERROR(IF(#REF!="","",#REF!),"")</f>
        <v/>
      </c>
      <c r="N61" s="35">
        <f t="shared" si="0"/>
        <v>0</v>
      </c>
      <c r="O61" s="35" t="str">
        <f>IFERROR(CONCATENATE(U$1,Zweckbestimmung[[#This Row],[Zweckbestimmung]]),"")</f>
        <v/>
      </c>
      <c r="P61" s="35">
        <f>IF(O61="",0,SUMIFS(Kollektenübersicht!$H:$H,Kollektenübersicht!$G:$G,O61)+SUMIFS(Kollektenübersicht!$J:$J,Kollektenübersicht!$G:$G,O61)+SUMIFS(Anfangsbestände!F:F,Anfangsbestände!E:E,O61))</f>
        <v>0</v>
      </c>
      <c r="Q61" s="35">
        <f t="shared" si="1"/>
        <v>0</v>
      </c>
      <c r="R61" s="35" t="str">
        <f>IFERROR(CONCATENATE(U$2,Zweckbestimmung[[#This Row],[Zweckbestimmung]]),"")</f>
        <v/>
      </c>
      <c r="S61" s="35">
        <f>IF(R61="",0,SUMIFS(Kollektenübersicht!$H:$H,Kollektenübersicht!$G:$G,R61)+SUMIFS(Kollektenübersicht!$J:$J,Kollektenübersicht!$G:$G,R61)+SUMIFS(Anfangsbestände!F:F,Anfangsbestände!E:E,R61))</f>
        <v>0</v>
      </c>
    </row>
    <row r="62" spans="1:19" x14ac:dyDescent="0.25">
      <c r="A62" s="35">
        <v>61</v>
      </c>
      <c r="B62" s="61">
        <v>1061</v>
      </c>
      <c r="C62" s="61" t="str">
        <f>IFERROR(VLOOKUP(B62,'Eingabe Zweckbestimmungen'!J:J,1,FALSE),"")</f>
        <v/>
      </c>
      <c r="D62" s="61" t="str">
        <f>IFERROR(VLOOKUP(B62,'Eingabe Zweckbestimmungen'!J:K,2,FALSE),"")</f>
        <v/>
      </c>
      <c r="E62" s="97" t="s">
        <v>3</v>
      </c>
      <c r="I62" s="35" t="str">
        <f>IFERROR(IF(Pflichtkollekte[[#This Row],[Pflichtkollekten]]="","",Pflichtkollekte[[#This Row],[Pflichtkollekten]]),"")</f>
        <v/>
      </c>
      <c r="J62" s="35" t="str">
        <f>IFERROR(IF(#REF!="","",#REF!),"")</f>
        <v/>
      </c>
      <c r="K62" s="35" t="str">
        <f>IFERROR(IF(#REF!="","",#REF!),"")</f>
        <v/>
      </c>
      <c r="N62" s="35">
        <f t="shared" si="0"/>
        <v>0</v>
      </c>
      <c r="O62" s="35" t="str">
        <f>IFERROR(CONCATENATE(U$1,Zweckbestimmung[[#This Row],[Zweckbestimmung]]),"")</f>
        <v/>
      </c>
      <c r="P62" s="35">
        <f>IF(O62="",0,SUMIFS(Kollektenübersicht!$H:$H,Kollektenübersicht!$G:$G,O62)+SUMIFS(Kollektenübersicht!$J:$J,Kollektenübersicht!$G:$G,O62)+SUMIFS(Anfangsbestände!F:F,Anfangsbestände!E:E,O62))</f>
        <v>0</v>
      </c>
      <c r="Q62" s="35">
        <f t="shared" si="1"/>
        <v>0</v>
      </c>
      <c r="R62" s="35" t="str">
        <f>IFERROR(CONCATENATE(U$2,Zweckbestimmung[[#This Row],[Zweckbestimmung]]),"")</f>
        <v/>
      </c>
      <c r="S62" s="35">
        <f>IF(R62="",0,SUMIFS(Kollektenübersicht!$H:$H,Kollektenübersicht!$G:$G,R62)+SUMIFS(Kollektenübersicht!$J:$J,Kollektenübersicht!$G:$G,R62)+SUMIFS(Anfangsbestände!F:F,Anfangsbestände!E:E,R62))</f>
        <v>0</v>
      </c>
    </row>
    <row r="63" spans="1:19" x14ac:dyDescent="0.25">
      <c r="A63" s="35">
        <v>62</v>
      </c>
      <c r="B63" s="61">
        <v>1062</v>
      </c>
      <c r="C63" s="61" t="str">
        <f>IFERROR(VLOOKUP(B63,'Eingabe Zweckbestimmungen'!J:J,1,FALSE),"")</f>
        <v/>
      </c>
      <c r="D63" s="61" t="str">
        <f>IFERROR(VLOOKUP(B63,'Eingabe Zweckbestimmungen'!J:K,2,FALSE),"")</f>
        <v/>
      </c>
      <c r="E63" s="97" t="s">
        <v>3</v>
      </c>
      <c r="I63" s="35" t="str">
        <f>IFERROR(IF(Pflichtkollekte[[#This Row],[Pflichtkollekten]]="","",Pflichtkollekte[[#This Row],[Pflichtkollekten]]),"")</f>
        <v/>
      </c>
      <c r="J63" s="35" t="str">
        <f>IFERROR(IF(#REF!="","",#REF!),"")</f>
        <v/>
      </c>
      <c r="K63" s="35" t="str">
        <f>IFERROR(IF(#REF!="","",#REF!),"")</f>
        <v/>
      </c>
      <c r="N63" s="35">
        <f t="shared" si="0"/>
        <v>0</v>
      </c>
      <c r="O63" s="35" t="str">
        <f>IFERROR(CONCATENATE(U$1,Zweckbestimmung[[#This Row],[Zweckbestimmung]]),"")</f>
        <v/>
      </c>
      <c r="P63" s="35">
        <f>IF(O63="",0,SUMIFS(Kollektenübersicht!$H:$H,Kollektenübersicht!$G:$G,O63)+SUMIFS(Kollektenübersicht!$J:$J,Kollektenübersicht!$G:$G,O63)+SUMIFS(Anfangsbestände!F:F,Anfangsbestände!E:E,O63))</f>
        <v>0</v>
      </c>
      <c r="Q63" s="35">
        <f t="shared" si="1"/>
        <v>0</v>
      </c>
      <c r="R63" s="35" t="str">
        <f>IFERROR(CONCATENATE(U$2,Zweckbestimmung[[#This Row],[Zweckbestimmung]]),"")</f>
        <v/>
      </c>
      <c r="S63" s="35">
        <f>IF(R63="",0,SUMIFS(Kollektenübersicht!$H:$H,Kollektenübersicht!$G:$G,R63)+SUMIFS(Kollektenübersicht!$J:$J,Kollektenübersicht!$G:$G,R63)+SUMIFS(Anfangsbestände!F:F,Anfangsbestände!E:E,R63))</f>
        <v>0</v>
      </c>
    </row>
    <row r="64" spans="1:19" x14ac:dyDescent="0.25">
      <c r="A64" s="35">
        <v>63</v>
      </c>
      <c r="B64" s="61">
        <v>1063</v>
      </c>
      <c r="C64" s="61" t="str">
        <f>IFERROR(VLOOKUP(B64,'Eingabe Zweckbestimmungen'!J:J,1,FALSE),"")</f>
        <v/>
      </c>
      <c r="D64" s="61" t="str">
        <f>IFERROR(VLOOKUP(B64,'Eingabe Zweckbestimmungen'!J:K,2,FALSE),"")</f>
        <v/>
      </c>
      <c r="E64" s="97" t="s">
        <v>3</v>
      </c>
      <c r="I64" s="35" t="str">
        <f>IFERROR(IF(Pflichtkollekte[[#This Row],[Pflichtkollekten]]="","",Pflichtkollekte[[#This Row],[Pflichtkollekten]]),"")</f>
        <v/>
      </c>
      <c r="J64" s="35" t="str">
        <f>IFERROR(IF(#REF!="","",#REF!),"")</f>
        <v/>
      </c>
      <c r="K64" s="35" t="str">
        <f>IFERROR(IF(#REF!="","",#REF!),"")</f>
        <v/>
      </c>
      <c r="N64" s="35">
        <f t="shared" si="0"/>
        <v>0</v>
      </c>
      <c r="O64" s="35" t="str">
        <f>IFERROR(CONCATENATE(U$1,Zweckbestimmung[[#This Row],[Zweckbestimmung]]),"")</f>
        <v/>
      </c>
      <c r="P64" s="35">
        <f>IF(O64="",0,SUMIFS(Kollektenübersicht!$H:$H,Kollektenübersicht!$G:$G,O64)+SUMIFS(Kollektenübersicht!$J:$J,Kollektenübersicht!$G:$G,O64)+SUMIFS(Anfangsbestände!F:F,Anfangsbestände!E:E,O64))</f>
        <v>0</v>
      </c>
      <c r="Q64" s="35">
        <f t="shared" si="1"/>
        <v>0</v>
      </c>
      <c r="R64" s="35" t="str">
        <f>IFERROR(CONCATENATE(U$2,Zweckbestimmung[[#This Row],[Zweckbestimmung]]),"")</f>
        <v/>
      </c>
      <c r="S64" s="35">
        <f>IF(R64="",0,SUMIFS(Kollektenübersicht!$H:$H,Kollektenübersicht!$G:$G,R64)+SUMIFS(Kollektenübersicht!$J:$J,Kollektenübersicht!$G:$G,R64)+SUMIFS(Anfangsbestände!F:F,Anfangsbestände!E:E,R64))</f>
        <v>0</v>
      </c>
    </row>
    <row r="65" spans="1:19" x14ac:dyDescent="0.25">
      <c r="A65" s="35">
        <v>64</v>
      </c>
      <c r="B65" s="61">
        <v>1064</v>
      </c>
      <c r="C65" s="61" t="str">
        <f>IFERROR(VLOOKUP(B65,'Eingabe Zweckbestimmungen'!J:J,1,FALSE),"")</f>
        <v/>
      </c>
      <c r="D65" s="61" t="str">
        <f>IFERROR(VLOOKUP(B65,'Eingabe Zweckbestimmungen'!J:K,2,FALSE),"")</f>
        <v/>
      </c>
      <c r="E65" s="97" t="s">
        <v>3</v>
      </c>
      <c r="I65" s="35" t="str">
        <f>IFERROR(IF(Pflichtkollekte[[#This Row],[Pflichtkollekten]]="","",Pflichtkollekte[[#This Row],[Pflichtkollekten]]),"")</f>
        <v/>
      </c>
      <c r="J65" s="35" t="str">
        <f>IFERROR(IF(#REF!="","",#REF!),"")</f>
        <v/>
      </c>
      <c r="K65" s="35" t="str">
        <f>IFERROR(IF(#REF!="","",#REF!),"")</f>
        <v/>
      </c>
      <c r="N65" s="35">
        <f t="shared" si="0"/>
        <v>0</v>
      </c>
      <c r="O65" s="35" t="str">
        <f>IFERROR(CONCATENATE(U$1,Zweckbestimmung[[#This Row],[Zweckbestimmung]]),"")</f>
        <v/>
      </c>
      <c r="P65" s="35">
        <f>IF(O65="",0,SUMIFS(Kollektenübersicht!$H:$H,Kollektenübersicht!$G:$G,O65)+SUMIFS(Kollektenübersicht!$J:$J,Kollektenübersicht!$G:$G,O65)+SUMIFS(Anfangsbestände!F:F,Anfangsbestände!E:E,O65))</f>
        <v>0</v>
      </c>
      <c r="Q65" s="35">
        <f t="shared" si="1"/>
        <v>0</v>
      </c>
      <c r="R65" s="35" t="str">
        <f>IFERROR(CONCATENATE(U$2,Zweckbestimmung[[#This Row],[Zweckbestimmung]]),"")</f>
        <v/>
      </c>
      <c r="S65" s="35">
        <f>IF(R65="",0,SUMIFS(Kollektenübersicht!$H:$H,Kollektenübersicht!$G:$G,R65)+SUMIFS(Kollektenübersicht!$J:$J,Kollektenübersicht!$G:$G,R65)+SUMIFS(Anfangsbestände!F:F,Anfangsbestände!E:E,R65))</f>
        <v>0</v>
      </c>
    </row>
    <row r="66" spans="1:19" x14ac:dyDescent="0.25">
      <c r="A66" s="35">
        <v>65</v>
      </c>
      <c r="B66" s="61">
        <v>1065</v>
      </c>
      <c r="C66" s="61" t="str">
        <f>IFERROR(VLOOKUP(B66,'Eingabe Zweckbestimmungen'!J:J,1,FALSE),"")</f>
        <v/>
      </c>
      <c r="D66" s="61" t="str">
        <f>IFERROR(VLOOKUP(B66,'Eingabe Zweckbestimmungen'!J:K,2,FALSE),"")</f>
        <v/>
      </c>
      <c r="E66" s="97" t="s">
        <v>3</v>
      </c>
      <c r="I66" s="35" t="str">
        <f>IFERROR(IF(Pflichtkollekte[[#This Row],[Pflichtkollekten]]="","",Pflichtkollekte[[#This Row],[Pflichtkollekten]]),"")</f>
        <v/>
      </c>
      <c r="J66" s="35" t="str">
        <f>IFERROR(IF(#REF!="","",#REF!),"")</f>
        <v/>
      </c>
      <c r="K66" s="35" t="str">
        <f>IFERROR(IF(#REF!="","",#REF!),"")</f>
        <v/>
      </c>
      <c r="N66" s="35">
        <f t="shared" si="0"/>
        <v>0</v>
      </c>
      <c r="O66" s="35" t="str">
        <f>IFERROR(CONCATENATE(U$1,Zweckbestimmung[[#This Row],[Zweckbestimmung]]),"")</f>
        <v/>
      </c>
      <c r="P66" s="35">
        <f>IF(O66="",0,SUMIFS(Kollektenübersicht!$H:$H,Kollektenübersicht!$G:$G,O66)+SUMIFS(Kollektenübersicht!$J:$J,Kollektenübersicht!$G:$G,O66)+SUMIFS(Anfangsbestände!F:F,Anfangsbestände!E:E,O66))</f>
        <v>0</v>
      </c>
      <c r="Q66" s="35">
        <f t="shared" si="1"/>
        <v>0</v>
      </c>
      <c r="R66" s="35" t="str">
        <f>IFERROR(CONCATENATE(U$2,Zweckbestimmung[[#This Row],[Zweckbestimmung]]),"")</f>
        <v/>
      </c>
      <c r="S66" s="35">
        <f>IF(R66="",0,SUMIFS(Kollektenübersicht!$H:$H,Kollektenübersicht!$G:$G,R66)+SUMIFS(Kollektenübersicht!$J:$J,Kollektenübersicht!$G:$G,R66)+SUMIFS(Anfangsbestände!F:F,Anfangsbestände!E:E,R66))</f>
        <v>0</v>
      </c>
    </row>
    <row r="67" spans="1:19" x14ac:dyDescent="0.25">
      <c r="A67" s="35">
        <v>66</v>
      </c>
      <c r="B67" s="61">
        <v>1066</v>
      </c>
      <c r="C67" s="61" t="str">
        <f>IFERROR(VLOOKUP(B67,'Eingabe Zweckbestimmungen'!J:J,1,FALSE),"")</f>
        <v/>
      </c>
      <c r="D67" s="61" t="str">
        <f>IFERROR(VLOOKUP(B67,'Eingabe Zweckbestimmungen'!J:K,2,FALSE),"")</f>
        <v/>
      </c>
      <c r="E67" s="97" t="s">
        <v>3</v>
      </c>
      <c r="I67" s="35" t="str">
        <f>IFERROR(IF(Pflichtkollekte[[#This Row],[Pflichtkollekten]]="","",Pflichtkollekte[[#This Row],[Pflichtkollekten]]),"")</f>
        <v/>
      </c>
      <c r="J67" s="35" t="str">
        <f>IFERROR(IF(#REF!="","",#REF!),"")</f>
        <v/>
      </c>
      <c r="K67" s="35" t="str">
        <f>IFERROR(IF(#REF!="","",#REF!),"")</f>
        <v/>
      </c>
      <c r="N67" s="35">
        <f t="shared" ref="N67:N130" si="2">IF(P67&lt;&gt;0,2000+A67,0)</f>
        <v>0</v>
      </c>
      <c r="O67" s="35" t="str">
        <f>IFERROR(CONCATENATE(U$1,Zweckbestimmung[[#This Row],[Zweckbestimmung]]),"")</f>
        <v/>
      </c>
      <c r="P67" s="35">
        <f>IF(O67="",0,SUMIFS(Kollektenübersicht!$H:$H,Kollektenübersicht!$G:$G,O67)+SUMIFS(Kollektenübersicht!$J:$J,Kollektenübersicht!$G:$G,O67)+SUMIFS(Anfangsbestände!F:F,Anfangsbestände!E:E,O67))</f>
        <v>0</v>
      </c>
      <c r="Q67" s="35">
        <f t="shared" ref="Q67:Q130" si="3">IF(S67&lt;&gt;0,2500+A67,0)</f>
        <v>0</v>
      </c>
      <c r="R67" s="35" t="str">
        <f>IFERROR(CONCATENATE(U$2,Zweckbestimmung[[#This Row],[Zweckbestimmung]]),"")</f>
        <v/>
      </c>
      <c r="S67" s="35">
        <f>IF(R67="",0,SUMIFS(Kollektenübersicht!$H:$H,Kollektenübersicht!$G:$G,R67)+SUMIFS(Kollektenübersicht!$J:$J,Kollektenübersicht!$G:$G,R67)+SUMIFS(Anfangsbestände!F:F,Anfangsbestände!E:E,R67))</f>
        <v>0</v>
      </c>
    </row>
    <row r="68" spans="1:19" x14ac:dyDescent="0.25">
      <c r="A68" s="35">
        <v>67</v>
      </c>
      <c r="B68" s="61">
        <v>1067</v>
      </c>
      <c r="C68" s="61" t="str">
        <f>IFERROR(VLOOKUP(B68,'Eingabe Zweckbestimmungen'!J:J,1,FALSE),"")</f>
        <v/>
      </c>
      <c r="D68" s="61" t="str">
        <f>IFERROR(VLOOKUP(B68,'Eingabe Zweckbestimmungen'!J:K,2,FALSE),"")</f>
        <v/>
      </c>
      <c r="E68" s="97" t="s">
        <v>3</v>
      </c>
      <c r="I68" s="35" t="str">
        <f>IFERROR(IF(Pflichtkollekte[[#This Row],[Pflichtkollekten]]="","",Pflichtkollekte[[#This Row],[Pflichtkollekten]]),"")</f>
        <v/>
      </c>
      <c r="J68" s="35" t="str">
        <f>IFERROR(IF(#REF!="","",#REF!),"")</f>
        <v/>
      </c>
      <c r="K68" s="35" t="str">
        <f>IFERROR(IF(#REF!="","",#REF!),"")</f>
        <v/>
      </c>
      <c r="N68" s="35">
        <f t="shared" si="2"/>
        <v>0</v>
      </c>
      <c r="O68" s="35" t="str">
        <f>IFERROR(CONCATENATE(U$1,Zweckbestimmung[[#This Row],[Zweckbestimmung]]),"")</f>
        <v/>
      </c>
      <c r="P68" s="35">
        <f>IF(O68="",0,SUMIFS(Kollektenübersicht!$H:$H,Kollektenübersicht!$G:$G,O68)+SUMIFS(Kollektenübersicht!$J:$J,Kollektenübersicht!$G:$G,O68)+SUMIFS(Anfangsbestände!F:F,Anfangsbestände!E:E,O68))</f>
        <v>0</v>
      </c>
      <c r="Q68" s="35">
        <f t="shared" si="3"/>
        <v>0</v>
      </c>
      <c r="R68" s="35" t="str">
        <f>IFERROR(CONCATENATE(U$2,Zweckbestimmung[[#This Row],[Zweckbestimmung]]),"")</f>
        <v/>
      </c>
      <c r="S68" s="35">
        <f>IF(R68="",0,SUMIFS(Kollektenübersicht!$H:$H,Kollektenübersicht!$G:$G,R68)+SUMIFS(Kollektenübersicht!$J:$J,Kollektenübersicht!$G:$G,R68)+SUMIFS(Anfangsbestände!F:F,Anfangsbestände!E:E,R68))</f>
        <v>0</v>
      </c>
    </row>
    <row r="69" spans="1:19" x14ac:dyDescent="0.25">
      <c r="A69" s="35">
        <v>68</v>
      </c>
      <c r="B69" s="61">
        <v>1068</v>
      </c>
      <c r="C69" s="61" t="str">
        <f>IFERROR(VLOOKUP(B69,'Eingabe Zweckbestimmungen'!J:J,1,FALSE),"")</f>
        <v/>
      </c>
      <c r="D69" s="61" t="str">
        <f>IFERROR(VLOOKUP(B69,'Eingabe Zweckbestimmungen'!J:K,2,FALSE),"")</f>
        <v/>
      </c>
      <c r="E69" s="97" t="s">
        <v>3</v>
      </c>
      <c r="I69" s="35" t="str">
        <f>IFERROR(IF(Pflichtkollekte[[#This Row],[Pflichtkollekten]]="","",Pflichtkollekte[[#This Row],[Pflichtkollekten]]),"")</f>
        <v/>
      </c>
      <c r="J69" s="35" t="str">
        <f>IFERROR(IF(#REF!="","",#REF!),"")</f>
        <v/>
      </c>
      <c r="K69" s="35" t="str">
        <f>IFERROR(IF(#REF!="","",#REF!),"")</f>
        <v/>
      </c>
      <c r="N69" s="35">
        <f t="shared" si="2"/>
        <v>0</v>
      </c>
      <c r="O69" s="35" t="str">
        <f>IFERROR(CONCATENATE(U$1,Zweckbestimmung[[#This Row],[Zweckbestimmung]]),"")</f>
        <v/>
      </c>
      <c r="P69" s="35">
        <f>IF(O69="",0,SUMIFS(Kollektenübersicht!$H:$H,Kollektenübersicht!$G:$G,O69)+SUMIFS(Kollektenübersicht!$J:$J,Kollektenübersicht!$G:$G,O69)+SUMIFS(Anfangsbestände!F:F,Anfangsbestände!E:E,O69))</f>
        <v>0</v>
      </c>
      <c r="Q69" s="35">
        <f t="shared" si="3"/>
        <v>0</v>
      </c>
      <c r="R69" s="35" t="str">
        <f>IFERROR(CONCATENATE(U$2,Zweckbestimmung[[#This Row],[Zweckbestimmung]]),"")</f>
        <v/>
      </c>
      <c r="S69" s="35">
        <f>IF(R69="",0,SUMIFS(Kollektenübersicht!$H:$H,Kollektenübersicht!$G:$G,R69)+SUMIFS(Kollektenübersicht!$J:$J,Kollektenübersicht!$G:$G,R69)+SUMIFS(Anfangsbestände!F:F,Anfangsbestände!E:E,R69))</f>
        <v>0</v>
      </c>
    </row>
    <row r="70" spans="1:19" x14ac:dyDescent="0.25">
      <c r="A70" s="35">
        <v>69</v>
      </c>
      <c r="B70" s="61">
        <v>1069</v>
      </c>
      <c r="C70" s="61" t="str">
        <f>IFERROR(VLOOKUP(B70,'Eingabe Zweckbestimmungen'!J:J,1,FALSE),"")</f>
        <v/>
      </c>
      <c r="D70" s="61" t="str">
        <f>IFERROR(VLOOKUP(B70,'Eingabe Zweckbestimmungen'!J:K,2,FALSE),"")</f>
        <v/>
      </c>
      <c r="E70" s="97" t="s">
        <v>3</v>
      </c>
      <c r="I70" s="35" t="str">
        <f>IFERROR(IF(Pflichtkollekte[[#This Row],[Pflichtkollekten]]="","",Pflichtkollekte[[#This Row],[Pflichtkollekten]]),"")</f>
        <v/>
      </c>
      <c r="J70" s="35" t="str">
        <f>IFERROR(IF(#REF!="","",#REF!),"")</f>
        <v/>
      </c>
      <c r="K70" s="35" t="str">
        <f>IFERROR(IF(#REF!="","",#REF!),"")</f>
        <v/>
      </c>
      <c r="N70" s="35">
        <f t="shared" si="2"/>
        <v>0</v>
      </c>
      <c r="O70" s="35" t="str">
        <f>IFERROR(CONCATENATE(U$1,Zweckbestimmung[[#This Row],[Zweckbestimmung]]),"")</f>
        <v/>
      </c>
      <c r="P70" s="35">
        <f>IF(O70="",0,SUMIFS(Kollektenübersicht!$H:$H,Kollektenübersicht!$G:$G,O70)+SUMIFS(Kollektenübersicht!$J:$J,Kollektenübersicht!$G:$G,O70)+SUMIFS(Anfangsbestände!F:F,Anfangsbestände!E:E,O70))</f>
        <v>0</v>
      </c>
      <c r="Q70" s="35">
        <f t="shared" si="3"/>
        <v>0</v>
      </c>
      <c r="R70" s="35" t="str">
        <f>IFERROR(CONCATENATE(U$2,Zweckbestimmung[[#This Row],[Zweckbestimmung]]),"")</f>
        <v/>
      </c>
      <c r="S70" s="35">
        <f>IF(R70="",0,SUMIFS(Kollektenübersicht!$H:$H,Kollektenübersicht!$G:$G,R70)+SUMIFS(Kollektenübersicht!$J:$J,Kollektenübersicht!$G:$G,R70)+SUMIFS(Anfangsbestände!F:F,Anfangsbestände!E:E,R70))</f>
        <v>0</v>
      </c>
    </row>
    <row r="71" spans="1:19" x14ac:dyDescent="0.25">
      <c r="A71" s="35">
        <v>70</v>
      </c>
      <c r="B71" s="61">
        <v>1070</v>
      </c>
      <c r="C71" s="61" t="str">
        <f>IFERROR(VLOOKUP(B71,'Eingabe Zweckbestimmungen'!J:J,1,FALSE),"")</f>
        <v/>
      </c>
      <c r="D71" s="61" t="str">
        <f>IFERROR(VLOOKUP(B71,'Eingabe Zweckbestimmungen'!J:K,2,FALSE),"")</f>
        <v/>
      </c>
      <c r="E71" s="97" t="s">
        <v>3</v>
      </c>
      <c r="I71" s="35" t="str">
        <f>IFERROR(IF(Pflichtkollekte[[#This Row],[Pflichtkollekten]]="","",Pflichtkollekte[[#This Row],[Pflichtkollekten]]),"")</f>
        <v/>
      </c>
      <c r="J71" s="35" t="str">
        <f>IFERROR(IF(#REF!="","",#REF!),"")</f>
        <v/>
      </c>
      <c r="K71" s="35" t="str">
        <f>IFERROR(IF(#REF!="","",#REF!),"")</f>
        <v/>
      </c>
      <c r="N71" s="35">
        <f t="shared" si="2"/>
        <v>0</v>
      </c>
      <c r="O71" s="35" t="str">
        <f>IFERROR(CONCATENATE(U$1,Zweckbestimmung[[#This Row],[Zweckbestimmung]]),"")</f>
        <v/>
      </c>
      <c r="P71" s="35">
        <f>IF(O71="",0,SUMIFS(Kollektenübersicht!$H:$H,Kollektenübersicht!$G:$G,O71)+SUMIFS(Kollektenübersicht!$J:$J,Kollektenübersicht!$G:$G,O71)+SUMIFS(Anfangsbestände!F:F,Anfangsbestände!E:E,O71))</f>
        <v>0</v>
      </c>
      <c r="Q71" s="35">
        <f t="shared" si="3"/>
        <v>0</v>
      </c>
      <c r="R71" s="35" t="str">
        <f>IFERROR(CONCATENATE(U$2,Zweckbestimmung[[#This Row],[Zweckbestimmung]]),"")</f>
        <v/>
      </c>
      <c r="S71" s="35">
        <f>IF(R71="",0,SUMIFS(Kollektenübersicht!$H:$H,Kollektenübersicht!$G:$G,R71)+SUMIFS(Kollektenübersicht!$J:$J,Kollektenübersicht!$G:$G,R71)+SUMIFS(Anfangsbestände!F:F,Anfangsbestände!E:E,R71))</f>
        <v>0</v>
      </c>
    </row>
    <row r="72" spans="1:19" x14ac:dyDescent="0.25">
      <c r="A72" s="35">
        <v>71</v>
      </c>
      <c r="B72" s="61">
        <v>1071</v>
      </c>
      <c r="C72" s="61" t="str">
        <f>IFERROR(VLOOKUP(B72,'Eingabe Zweckbestimmungen'!J:J,1,FALSE),"")</f>
        <v/>
      </c>
      <c r="D72" s="61" t="str">
        <f>IFERROR(VLOOKUP(B72,'Eingabe Zweckbestimmungen'!J:K,2,FALSE),"")</f>
        <v/>
      </c>
      <c r="E72" s="97" t="s">
        <v>3</v>
      </c>
      <c r="I72" s="35" t="str">
        <f>IFERROR(IF(Pflichtkollekte[[#This Row],[Pflichtkollekten]]="","",Pflichtkollekte[[#This Row],[Pflichtkollekten]]),"")</f>
        <v/>
      </c>
      <c r="J72" s="35" t="str">
        <f>IFERROR(IF(#REF!="","",#REF!),"")</f>
        <v/>
      </c>
      <c r="K72" s="35" t="str">
        <f>IFERROR(IF(#REF!="","",#REF!),"")</f>
        <v/>
      </c>
      <c r="N72" s="35">
        <f t="shared" si="2"/>
        <v>0</v>
      </c>
      <c r="O72" s="35" t="str">
        <f>IFERROR(CONCATENATE(U$1,Zweckbestimmung[[#This Row],[Zweckbestimmung]]),"")</f>
        <v/>
      </c>
      <c r="P72" s="35">
        <f>IF(O72="",0,SUMIFS(Kollektenübersicht!$H:$H,Kollektenübersicht!$G:$G,O72)+SUMIFS(Kollektenübersicht!$J:$J,Kollektenübersicht!$G:$G,O72)+SUMIFS(Anfangsbestände!F:F,Anfangsbestände!E:E,O72))</f>
        <v>0</v>
      </c>
      <c r="Q72" s="35">
        <f t="shared" si="3"/>
        <v>0</v>
      </c>
      <c r="R72" s="35" t="str">
        <f>IFERROR(CONCATENATE(U$2,Zweckbestimmung[[#This Row],[Zweckbestimmung]]),"")</f>
        <v/>
      </c>
      <c r="S72" s="35">
        <f>IF(R72="",0,SUMIFS(Kollektenübersicht!$H:$H,Kollektenübersicht!$G:$G,R72)+SUMIFS(Kollektenübersicht!$J:$J,Kollektenübersicht!$G:$G,R72)+SUMIFS(Anfangsbestände!F:F,Anfangsbestände!E:E,R72))</f>
        <v>0</v>
      </c>
    </row>
    <row r="73" spans="1:19" x14ac:dyDescent="0.25">
      <c r="A73" s="35">
        <v>72</v>
      </c>
      <c r="B73" s="61">
        <v>1072</v>
      </c>
      <c r="C73" s="61" t="str">
        <f>IFERROR(VLOOKUP(B73,'Eingabe Zweckbestimmungen'!J:J,1,FALSE),"")</f>
        <v/>
      </c>
      <c r="D73" s="61" t="str">
        <f>IFERROR(VLOOKUP(B73,'Eingabe Zweckbestimmungen'!J:K,2,FALSE),"")</f>
        <v/>
      </c>
      <c r="E73" s="97" t="s">
        <v>3</v>
      </c>
      <c r="I73" s="35" t="str">
        <f>IFERROR(IF(Pflichtkollekte[[#This Row],[Pflichtkollekten]]="","",Pflichtkollekte[[#This Row],[Pflichtkollekten]]),"")</f>
        <v/>
      </c>
      <c r="J73" s="35" t="str">
        <f>IFERROR(IF(#REF!="","",#REF!),"")</f>
        <v/>
      </c>
      <c r="K73" s="35" t="str">
        <f>IFERROR(IF(#REF!="","",#REF!),"")</f>
        <v/>
      </c>
      <c r="N73" s="35">
        <f t="shared" si="2"/>
        <v>0</v>
      </c>
      <c r="O73" s="35" t="str">
        <f>IFERROR(CONCATENATE(U$1,Zweckbestimmung[[#This Row],[Zweckbestimmung]]),"")</f>
        <v/>
      </c>
      <c r="P73" s="35">
        <f>IF(O73="",0,SUMIFS(Kollektenübersicht!$H:$H,Kollektenübersicht!$G:$G,O73)+SUMIFS(Kollektenübersicht!$J:$J,Kollektenübersicht!$G:$G,O73)+SUMIFS(Anfangsbestände!F:F,Anfangsbestände!E:E,O73))</f>
        <v>0</v>
      </c>
      <c r="Q73" s="35">
        <f t="shared" si="3"/>
        <v>0</v>
      </c>
      <c r="R73" s="35" t="str">
        <f>IFERROR(CONCATENATE(U$2,Zweckbestimmung[[#This Row],[Zweckbestimmung]]),"")</f>
        <v/>
      </c>
      <c r="S73" s="35">
        <f>IF(R73="",0,SUMIFS(Kollektenübersicht!$H:$H,Kollektenübersicht!$G:$G,R73)+SUMIFS(Kollektenübersicht!$J:$J,Kollektenübersicht!$G:$G,R73)+SUMIFS(Anfangsbestände!F:F,Anfangsbestände!E:E,R73))</f>
        <v>0</v>
      </c>
    </row>
    <row r="74" spans="1:19" x14ac:dyDescent="0.25">
      <c r="A74" s="35">
        <v>73</v>
      </c>
      <c r="B74" s="61">
        <v>1073</v>
      </c>
      <c r="C74" s="61" t="str">
        <f>IFERROR(VLOOKUP(B74,'Eingabe Zweckbestimmungen'!J:J,1,FALSE),"")</f>
        <v/>
      </c>
      <c r="D74" s="61" t="str">
        <f>IFERROR(VLOOKUP(B74,'Eingabe Zweckbestimmungen'!J:K,2,FALSE),"")</f>
        <v/>
      </c>
      <c r="E74" s="97" t="s">
        <v>3</v>
      </c>
      <c r="I74" s="35" t="str">
        <f>IFERROR(IF(Pflichtkollekte[[#This Row],[Pflichtkollekten]]="","",Pflichtkollekte[[#This Row],[Pflichtkollekten]]),"")</f>
        <v/>
      </c>
      <c r="J74" s="35" t="str">
        <f>IFERROR(IF(#REF!="","",#REF!),"")</f>
        <v/>
      </c>
      <c r="K74" s="35" t="str">
        <f>IFERROR(IF(#REF!="","",#REF!),"")</f>
        <v/>
      </c>
      <c r="N74" s="35">
        <f t="shared" si="2"/>
        <v>0</v>
      </c>
      <c r="O74" s="35" t="str">
        <f>IFERROR(CONCATENATE(U$1,Zweckbestimmung[[#This Row],[Zweckbestimmung]]),"")</f>
        <v/>
      </c>
      <c r="P74" s="35">
        <f>IF(O74="",0,SUMIFS(Kollektenübersicht!$H:$H,Kollektenübersicht!$G:$G,O74)+SUMIFS(Kollektenübersicht!$J:$J,Kollektenübersicht!$G:$G,O74)+SUMIFS(Anfangsbestände!F:F,Anfangsbestände!E:E,O74))</f>
        <v>0</v>
      </c>
      <c r="Q74" s="35">
        <f t="shared" si="3"/>
        <v>0</v>
      </c>
      <c r="R74" s="35" t="str">
        <f>IFERROR(CONCATENATE(U$2,Zweckbestimmung[[#This Row],[Zweckbestimmung]]),"")</f>
        <v/>
      </c>
      <c r="S74" s="35">
        <f>IF(R74="",0,SUMIFS(Kollektenübersicht!$H:$H,Kollektenübersicht!$G:$G,R74)+SUMIFS(Kollektenübersicht!$J:$J,Kollektenübersicht!$G:$G,R74)+SUMIFS(Anfangsbestände!F:F,Anfangsbestände!E:E,R74))</f>
        <v>0</v>
      </c>
    </row>
    <row r="75" spans="1:19" x14ac:dyDescent="0.25">
      <c r="A75" s="35">
        <v>74</v>
      </c>
      <c r="B75" s="61">
        <v>1074</v>
      </c>
      <c r="C75" s="61" t="str">
        <f>IFERROR(VLOOKUP(B75,'Eingabe Zweckbestimmungen'!J:J,1,FALSE),"")</f>
        <v/>
      </c>
      <c r="D75" s="61" t="str">
        <f>IFERROR(VLOOKUP(B75,'Eingabe Zweckbestimmungen'!J:K,2,FALSE),"")</f>
        <v/>
      </c>
      <c r="E75" s="97" t="s">
        <v>3</v>
      </c>
      <c r="I75" s="35" t="str">
        <f>IFERROR(IF(Pflichtkollekte[[#This Row],[Pflichtkollekten]]="","",Pflichtkollekte[[#This Row],[Pflichtkollekten]]),"")</f>
        <v/>
      </c>
      <c r="J75" s="35" t="str">
        <f>IFERROR(IF(#REF!="","",#REF!),"")</f>
        <v/>
      </c>
      <c r="K75" s="35" t="str">
        <f>IFERROR(IF(#REF!="","",#REF!),"")</f>
        <v/>
      </c>
      <c r="N75" s="35">
        <f t="shared" si="2"/>
        <v>0</v>
      </c>
      <c r="O75" s="35" t="str">
        <f>IFERROR(CONCATENATE(U$1,Zweckbestimmung[[#This Row],[Zweckbestimmung]]),"")</f>
        <v/>
      </c>
      <c r="P75" s="35">
        <f>IF(O75="",0,SUMIFS(Kollektenübersicht!$H:$H,Kollektenübersicht!$G:$G,O75)+SUMIFS(Kollektenübersicht!$J:$J,Kollektenübersicht!$G:$G,O75)+SUMIFS(Anfangsbestände!F:F,Anfangsbestände!E:E,O75))</f>
        <v>0</v>
      </c>
      <c r="Q75" s="35">
        <f t="shared" si="3"/>
        <v>0</v>
      </c>
      <c r="R75" s="35" t="str">
        <f>IFERROR(CONCATENATE(U$2,Zweckbestimmung[[#This Row],[Zweckbestimmung]]),"")</f>
        <v/>
      </c>
      <c r="S75" s="35">
        <f>IF(R75="",0,SUMIFS(Kollektenübersicht!$H:$H,Kollektenübersicht!$G:$G,R75)+SUMIFS(Kollektenübersicht!$J:$J,Kollektenübersicht!$G:$G,R75)+SUMIFS(Anfangsbestände!F:F,Anfangsbestände!E:E,R75))</f>
        <v>0</v>
      </c>
    </row>
    <row r="76" spans="1:19" x14ac:dyDescent="0.25">
      <c r="A76" s="35">
        <v>75</v>
      </c>
      <c r="B76" s="61">
        <v>1075</v>
      </c>
      <c r="C76" s="61" t="str">
        <f>IFERROR(VLOOKUP(B76,'Eingabe Zweckbestimmungen'!J:J,1,FALSE),"")</f>
        <v/>
      </c>
      <c r="D76" s="61" t="str">
        <f>IFERROR(VLOOKUP(B76,'Eingabe Zweckbestimmungen'!J:K,2,FALSE),"")</f>
        <v/>
      </c>
      <c r="E76" s="97" t="s">
        <v>3</v>
      </c>
      <c r="I76" s="35" t="str">
        <f>IFERROR(IF(Pflichtkollekte[[#This Row],[Pflichtkollekten]]="","",Pflichtkollekte[[#This Row],[Pflichtkollekten]]),"")</f>
        <v/>
      </c>
      <c r="J76" s="35" t="str">
        <f>IFERROR(IF(#REF!="","",#REF!),"")</f>
        <v/>
      </c>
      <c r="K76" s="35" t="str">
        <f>IFERROR(IF(#REF!="","",#REF!),"")</f>
        <v/>
      </c>
      <c r="N76" s="35">
        <f t="shared" si="2"/>
        <v>0</v>
      </c>
      <c r="O76" s="35" t="str">
        <f>IFERROR(CONCATENATE(U$1,Zweckbestimmung[[#This Row],[Zweckbestimmung]]),"")</f>
        <v/>
      </c>
      <c r="P76" s="35">
        <f>IF(O76="",0,SUMIFS(Kollektenübersicht!$H:$H,Kollektenübersicht!$G:$G,O76)+SUMIFS(Kollektenübersicht!$J:$J,Kollektenübersicht!$G:$G,O76)+SUMIFS(Anfangsbestände!F:F,Anfangsbestände!E:E,O76))</f>
        <v>0</v>
      </c>
      <c r="Q76" s="35">
        <f t="shared" si="3"/>
        <v>0</v>
      </c>
      <c r="R76" s="35" t="str">
        <f>IFERROR(CONCATENATE(U$2,Zweckbestimmung[[#This Row],[Zweckbestimmung]]),"")</f>
        <v/>
      </c>
      <c r="S76" s="35">
        <f>IF(R76="",0,SUMIFS(Kollektenübersicht!$H:$H,Kollektenübersicht!$G:$G,R76)+SUMIFS(Kollektenübersicht!$J:$J,Kollektenübersicht!$G:$G,R76)+SUMIFS(Anfangsbestände!F:F,Anfangsbestände!E:E,R76))</f>
        <v>0</v>
      </c>
    </row>
    <row r="77" spans="1:19" x14ac:dyDescent="0.25">
      <c r="A77" s="35">
        <v>76</v>
      </c>
      <c r="B77" s="61">
        <v>1076</v>
      </c>
      <c r="C77" s="61" t="str">
        <f>IFERROR(VLOOKUP(B77,'Eingabe Zweckbestimmungen'!J:J,1,FALSE),"")</f>
        <v/>
      </c>
      <c r="D77" s="61" t="str">
        <f>IFERROR(VLOOKUP(B77,'Eingabe Zweckbestimmungen'!J:K,2,FALSE),"")</f>
        <v/>
      </c>
      <c r="E77" s="97" t="s">
        <v>3</v>
      </c>
      <c r="I77" s="35" t="str">
        <f>IFERROR(IF(Pflichtkollekte[[#This Row],[Pflichtkollekten]]="","",Pflichtkollekte[[#This Row],[Pflichtkollekten]]),"")</f>
        <v/>
      </c>
      <c r="J77" s="35" t="str">
        <f>IFERROR(IF(#REF!="","",#REF!),"")</f>
        <v/>
      </c>
      <c r="K77" s="35" t="str">
        <f>IFERROR(IF(#REF!="","",#REF!),"")</f>
        <v/>
      </c>
      <c r="N77" s="35">
        <f t="shared" si="2"/>
        <v>0</v>
      </c>
      <c r="O77" s="35" t="str">
        <f>IFERROR(CONCATENATE(U$1,Zweckbestimmung[[#This Row],[Zweckbestimmung]]),"")</f>
        <v/>
      </c>
      <c r="P77" s="35">
        <f>IF(O77="",0,SUMIFS(Kollektenübersicht!$H:$H,Kollektenübersicht!$G:$G,O77)+SUMIFS(Kollektenübersicht!$J:$J,Kollektenübersicht!$G:$G,O77)+SUMIFS(Anfangsbestände!F:F,Anfangsbestände!E:E,O77))</f>
        <v>0</v>
      </c>
      <c r="Q77" s="35">
        <f t="shared" si="3"/>
        <v>0</v>
      </c>
      <c r="R77" s="35" t="str">
        <f>IFERROR(CONCATENATE(U$2,Zweckbestimmung[[#This Row],[Zweckbestimmung]]),"")</f>
        <v/>
      </c>
      <c r="S77" s="35">
        <f>IF(R77="",0,SUMIFS(Kollektenübersicht!$H:$H,Kollektenübersicht!$G:$G,R77)+SUMIFS(Kollektenübersicht!$J:$J,Kollektenübersicht!$G:$G,R77)+SUMIFS(Anfangsbestände!F:F,Anfangsbestände!E:E,R77))</f>
        <v>0</v>
      </c>
    </row>
    <row r="78" spans="1:19" x14ac:dyDescent="0.25">
      <c r="A78" s="35">
        <v>77</v>
      </c>
      <c r="B78" s="61">
        <v>1077</v>
      </c>
      <c r="C78" s="61" t="str">
        <f>IFERROR(VLOOKUP(B78,'Eingabe Zweckbestimmungen'!J:J,1,FALSE),"")</f>
        <v/>
      </c>
      <c r="D78" s="61" t="str">
        <f>IFERROR(VLOOKUP(B78,'Eingabe Zweckbestimmungen'!J:K,2,FALSE),"")</f>
        <v/>
      </c>
      <c r="E78" s="97" t="s">
        <v>3</v>
      </c>
      <c r="I78" s="35" t="str">
        <f>IFERROR(IF(Pflichtkollekte[[#This Row],[Pflichtkollekten]]="","",Pflichtkollekte[[#This Row],[Pflichtkollekten]]),"")</f>
        <v/>
      </c>
      <c r="J78" s="35" t="str">
        <f>IFERROR(IF(#REF!="","",#REF!),"")</f>
        <v/>
      </c>
      <c r="K78" s="35" t="str">
        <f>IFERROR(IF(#REF!="","",#REF!),"")</f>
        <v/>
      </c>
      <c r="N78" s="35">
        <f t="shared" si="2"/>
        <v>0</v>
      </c>
      <c r="O78" s="35" t="str">
        <f>IFERROR(CONCATENATE(U$1,Zweckbestimmung[[#This Row],[Zweckbestimmung]]),"")</f>
        <v/>
      </c>
      <c r="P78" s="35">
        <f>IF(O78="",0,SUMIFS(Kollektenübersicht!$H:$H,Kollektenübersicht!$G:$G,O78)+SUMIFS(Kollektenübersicht!$J:$J,Kollektenübersicht!$G:$G,O78)+SUMIFS(Anfangsbestände!F:F,Anfangsbestände!E:E,O78))</f>
        <v>0</v>
      </c>
      <c r="Q78" s="35">
        <f t="shared" si="3"/>
        <v>0</v>
      </c>
      <c r="R78" s="35" t="str">
        <f>IFERROR(CONCATENATE(U$2,Zweckbestimmung[[#This Row],[Zweckbestimmung]]),"")</f>
        <v/>
      </c>
      <c r="S78" s="35">
        <f>IF(R78="",0,SUMIFS(Kollektenübersicht!$H:$H,Kollektenübersicht!$G:$G,R78)+SUMIFS(Kollektenübersicht!$J:$J,Kollektenübersicht!$G:$G,R78)+SUMIFS(Anfangsbestände!F:F,Anfangsbestände!E:E,R78))</f>
        <v>0</v>
      </c>
    </row>
    <row r="79" spans="1:19" x14ac:dyDescent="0.25">
      <c r="A79" s="35">
        <v>78</v>
      </c>
      <c r="B79" s="61">
        <v>1078</v>
      </c>
      <c r="C79" s="61" t="str">
        <f>IFERROR(VLOOKUP(B79,'Eingabe Zweckbestimmungen'!J:J,1,FALSE),"")</f>
        <v/>
      </c>
      <c r="D79" s="61" t="str">
        <f>IFERROR(VLOOKUP(B79,'Eingabe Zweckbestimmungen'!J:K,2,FALSE),"")</f>
        <v/>
      </c>
      <c r="E79" s="97" t="s">
        <v>3</v>
      </c>
      <c r="I79" s="35" t="str">
        <f>IFERROR(IF(Pflichtkollekte[[#This Row],[Pflichtkollekten]]="","",Pflichtkollekte[[#This Row],[Pflichtkollekten]]),"")</f>
        <v/>
      </c>
      <c r="J79" s="35" t="str">
        <f>IFERROR(IF(#REF!="","",#REF!),"")</f>
        <v/>
      </c>
      <c r="K79" s="35" t="str">
        <f>IFERROR(IF(#REF!="","",#REF!),"")</f>
        <v/>
      </c>
      <c r="N79" s="35">
        <f t="shared" si="2"/>
        <v>0</v>
      </c>
      <c r="O79" s="35" t="str">
        <f>IFERROR(CONCATENATE(U$1,Zweckbestimmung[[#This Row],[Zweckbestimmung]]),"")</f>
        <v/>
      </c>
      <c r="P79" s="35">
        <f>IF(O79="",0,SUMIFS(Kollektenübersicht!$H:$H,Kollektenübersicht!$G:$G,O79)+SUMIFS(Kollektenübersicht!$J:$J,Kollektenübersicht!$G:$G,O79)+SUMIFS(Anfangsbestände!F:F,Anfangsbestände!E:E,O79))</f>
        <v>0</v>
      </c>
      <c r="Q79" s="35">
        <f t="shared" si="3"/>
        <v>0</v>
      </c>
      <c r="R79" s="35" t="str">
        <f>IFERROR(CONCATENATE(U$2,Zweckbestimmung[[#This Row],[Zweckbestimmung]]),"")</f>
        <v/>
      </c>
      <c r="S79" s="35">
        <f>IF(R79="",0,SUMIFS(Kollektenübersicht!$H:$H,Kollektenübersicht!$G:$G,R79)+SUMIFS(Kollektenübersicht!$J:$J,Kollektenübersicht!$G:$G,R79)+SUMIFS(Anfangsbestände!F:F,Anfangsbestände!E:E,R79))</f>
        <v>0</v>
      </c>
    </row>
    <row r="80" spans="1:19" x14ac:dyDescent="0.25">
      <c r="A80" s="35">
        <v>79</v>
      </c>
      <c r="B80" s="61">
        <v>1079</v>
      </c>
      <c r="C80" s="61" t="str">
        <f>IFERROR(VLOOKUP(B80,'Eingabe Zweckbestimmungen'!J:J,1,FALSE),"")</f>
        <v/>
      </c>
      <c r="D80" s="61" t="str">
        <f>IFERROR(VLOOKUP(B80,'Eingabe Zweckbestimmungen'!J:K,2,FALSE),"")</f>
        <v/>
      </c>
      <c r="E80" s="97" t="s">
        <v>3</v>
      </c>
      <c r="I80" s="35" t="str">
        <f>IFERROR(IF(Pflichtkollekte[[#This Row],[Pflichtkollekten]]="","",Pflichtkollekte[[#This Row],[Pflichtkollekten]]),"")</f>
        <v/>
      </c>
      <c r="J80" s="35" t="str">
        <f>IFERROR(IF(#REF!="","",#REF!),"")</f>
        <v/>
      </c>
      <c r="K80" s="35" t="str">
        <f>IFERROR(IF(#REF!="","",#REF!),"")</f>
        <v/>
      </c>
      <c r="N80" s="35">
        <f t="shared" si="2"/>
        <v>0</v>
      </c>
      <c r="O80" s="35" t="str">
        <f>IFERROR(CONCATENATE(U$1,Zweckbestimmung[[#This Row],[Zweckbestimmung]]),"")</f>
        <v/>
      </c>
      <c r="P80" s="35">
        <f>IF(O80="",0,SUMIFS(Kollektenübersicht!$H:$H,Kollektenübersicht!$G:$G,O80)+SUMIFS(Kollektenübersicht!$J:$J,Kollektenübersicht!$G:$G,O80)+SUMIFS(Anfangsbestände!F:F,Anfangsbestände!E:E,O80))</f>
        <v>0</v>
      </c>
      <c r="Q80" s="35">
        <f t="shared" si="3"/>
        <v>0</v>
      </c>
      <c r="R80" s="35" t="str">
        <f>IFERROR(CONCATENATE(U$2,Zweckbestimmung[[#This Row],[Zweckbestimmung]]),"")</f>
        <v/>
      </c>
      <c r="S80" s="35">
        <f>IF(R80="",0,SUMIFS(Kollektenübersicht!$H:$H,Kollektenübersicht!$G:$G,R80)+SUMIFS(Kollektenübersicht!$J:$J,Kollektenübersicht!$G:$G,R80)+SUMIFS(Anfangsbestände!F:F,Anfangsbestände!E:E,R80))</f>
        <v>0</v>
      </c>
    </row>
    <row r="81" spans="1:19" x14ac:dyDescent="0.25">
      <c r="A81" s="35">
        <v>80</v>
      </c>
      <c r="B81" s="61">
        <v>1080</v>
      </c>
      <c r="C81" s="61" t="str">
        <f>IFERROR(VLOOKUP(B81,'Eingabe Zweckbestimmungen'!J:J,1,FALSE),"")</f>
        <v/>
      </c>
      <c r="D81" s="61" t="str">
        <f>IFERROR(VLOOKUP(B81,'Eingabe Zweckbestimmungen'!J:K,2,FALSE),"")</f>
        <v/>
      </c>
      <c r="E81" s="97" t="s">
        <v>3</v>
      </c>
      <c r="I81" s="35" t="str">
        <f>IFERROR(IF(Pflichtkollekte[[#This Row],[Pflichtkollekten]]="","",Pflichtkollekte[[#This Row],[Pflichtkollekten]]),"")</f>
        <v/>
      </c>
      <c r="J81" s="35" t="str">
        <f>IFERROR(IF(#REF!="","",#REF!),"")</f>
        <v/>
      </c>
      <c r="K81" s="35" t="str">
        <f>IFERROR(IF(#REF!="","",#REF!),"")</f>
        <v/>
      </c>
      <c r="N81" s="35">
        <f t="shared" si="2"/>
        <v>0</v>
      </c>
      <c r="O81" s="35" t="str">
        <f>IFERROR(CONCATENATE(U$1,Zweckbestimmung[[#This Row],[Zweckbestimmung]]),"")</f>
        <v/>
      </c>
      <c r="P81" s="35">
        <f>IF(O81="",0,SUMIFS(Kollektenübersicht!$H:$H,Kollektenübersicht!$G:$G,O81)+SUMIFS(Kollektenübersicht!$J:$J,Kollektenübersicht!$G:$G,O81)+SUMIFS(Anfangsbestände!F:F,Anfangsbestände!E:E,O81))</f>
        <v>0</v>
      </c>
      <c r="Q81" s="35">
        <f t="shared" si="3"/>
        <v>0</v>
      </c>
      <c r="R81" s="35" t="str">
        <f>IFERROR(CONCATENATE(U$2,Zweckbestimmung[[#This Row],[Zweckbestimmung]]),"")</f>
        <v/>
      </c>
      <c r="S81" s="35">
        <f>IF(R81="",0,SUMIFS(Kollektenübersicht!$H:$H,Kollektenübersicht!$G:$G,R81)+SUMIFS(Kollektenübersicht!$J:$J,Kollektenübersicht!$G:$G,R81)+SUMIFS(Anfangsbestände!F:F,Anfangsbestände!E:E,R81))</f>
        <v>0</v>
      </c>
    </row>
    <row r="82" spans="1:19" x14ac:dyDescent="0.25">
      <c r="A82" s="35">
        <v>81</v>
      </c>
      <c r="B82" s="61">
        <v>1081</v>
      </c>
      <c r="C82" s="61" t="str">
        <f>IFERROR(VLOOKUP(B82,'Eingabe Zweckbestimmungen'!J:J,1,FALSE),"")</f>
        <v/>
      </c>
      <c r="D82" s="61" t="str">
        <f>IFERROR(VLOOKUP(B82,'Eingabe Zweckbestimmungen'!J:K,2,FALSE),"")</f>
        <v/>
      </c>
      <c r="E82" s="97" t="s">
        <v>3</v>
      </c>
      <c r="I82" s="35" t="str">
        <f>IFERROR(IF(Pflichtkollekte[[#This Row],[Pflichtkollekten]]="","",Pflichtkollekte[[#This Row],[Pflichtkollekten]]),"")</f>
        <v/>
      </c>
      <c r="J82" s="35" t="str">
        <f>IFERROR(IF(#REF!="","",#REF!),"")</f>
        <v/>
      </c>
      <c r="K82" s="35" t="str">
        <f>IFERROR(IF(#REF!="","",#REF!),"")</f>
        <v/>
      </c>
      <c r="N82" s="35">
        <f t="shared" si="2"/>
        <v>0</v>
      </c>
      <c r="O82" s="35" t="str">
        <f>IFERROR(CONCATENATE(U$1,Zweckbestimmung[[#This Row],[Zweckbestimmung]]),"")</f>
        <v/>
      </c>
      <c r="P82" s="35">
        <f>IF(O82="",0,SUMIFS(Kollektenübersicht!$H:$H,Kollektenübersicht!$G:$G,O82)+SUMIFS(Kollektenübersicht!$J:$J,Kollektenübersicht!$G:$G,O82)+SUMIFS(Anfangsbestände!F:F,Anfangsbestände!E:E,O82))</f>
        <v>0</v>
      </c>
      <c r="Q82" s="35">
        <f t="shared" si="3"/>
        <v>0</v>
      </c>
      <c r="R82" s="35" t="str">
        <f>IFERROR(CONCATENATE(U$2,Zweckbestimmung[[#This Row],[Zweckbestimmung]]),"")</f>
        <v/>
      </c>
      <c r="S82" s="35">
        <f>IF(R82="",0,SUMIFS(Kollektenübersicht!$H:$H,Kollektenübersicht!$G:$G,R82)+SUMIFS(Kollektenübersicht!$J:$J,Kollektenübersicht!$G:$G,R82)+SUMIFS(Anfangsbestände!F:F,Anfangsbestände!E:E,R82))</f>
        <v>0</v>
      </c>
    </row>
    <row r="83" spans="1:19" x14ac:dyDescent="0.25">
      <c r="A83" s="35">
        <v>82</v>
      </c>
      <c r="B83" s="61">
        <v>1082</v>
      </c>
      <c r="C83" s="61" t="str">
        <f>IFERROR(VLOOKUP(B83,'Eingabe Zweckbestimmungen'!J:J,1,FALSE),"")</f>
        <v/>
      </c>
      <c r="D83" s="61" t="str">
        <f>IFERROR(VLOOKUP(B83,'Eingabe Zweckbestimmungen'!J:K,2,FALSE),"")</f>
        <v/>
      </c>
      <c r="E83" s="97" t="s">
        <v>3</v>
      </c>
      <c r="I83" s="35" t="str">
        <f>IFERROR(IF(Pflichtkollekte[[#This Row],[Pflichtkollekten]]="","",Pflichtkollekte[[#This Row],[Pflichtkollekten]]),"")</f>
        <v/>
      </c>
      <c r="J83" s="35" t="str">
        <f>IFERROR(IF(#REF!="","",#REF!),"")</f>
        <v/>
      </c>
      <c r="K83" s="35" t="str">
        <f>IFERROR(IF(#REF!="","",#REF!),"")</f>
        <v/>
      </c>
      <c r="N83" s="35">
        <f t="shared" si="2"/>
        <v>0</v>
      </c>
      <c r="O83" s="35" t="str">
        <f>IFERROR(CONCATENATE(U$1,Zweckbestimmung[[#This Row],[Zweckbestimmung]]),"")</f>
        <v/>
      </c>
      <c r="P83" s="35">
        <f>IF(O83="",0,SUMIFS(Kollektenübersicht!$H:$H,Kollektenübersicht!$G:$G,O83)+SUMIFS(Kollektenübersicht!$J:$J,Kollektenübersicht!$G:$G,O83)+SUMIFS(Anfangsbestände!F:F,Anfangsbestände!E:E,O83))</f>
        <v>0</v>
      </c>
      <c r="Q83" s="35">
        <f t="shared" si="3"/>
        <v>0</v>
      </c>
      <c r="R83" s="35" t="str">
        <f>IFERROR(CONCATENATE(U$2,Zweckbestimmung[[#This Row],[Zweckbestimmung]]),"")</f>
        <v/>
      </c>
      <c r="S83" s="35">
        <f>IF(R83="",0,SUMIFS(Kollektenübersicht!$H:$H,Kollektenübersicht!$G:$G,R83)+SUMIFS(Kollektenübersicht!$J:$J,Kollektenübersicht!$G:$G,R83)+SUMIFS(Anfangsbestände!F:F,Anfangsbestände!E:E,R83))</f>
        <v>0</v>
      </c>
    </row>
    <row r="84" spans="1:19" x14ac:dyDescent="0.25">
      <c r="A84" s="35">
        <v>83</v>
      </c>
      <c r="B84" s="61">
        <v>1083</v>
      </c>
      <c r="C84" s="61" t="str">
        <f>IFERROR(VLOOKUP(B84,'Eingabe Zweckbestimmungen'!J:J,1,FALSE),"")</f>
        <v/>
      </c>
      <c r="D84" s="61" t="str">
        <f>IFERROR(VLOOKUP(B84,'Eingabe Zweckbestimmungen'!J:K,2,FALSE),"")</f>
        <v/>
      </c>
      <c r="E84" s="97" t="s">
        <v>3</v>
      </c>
      <c r="I84" s="35" t="str">
        <f>IFERROR(IF(Pflichtkollekte[[#This Row],[Pflichtkollekten]]="","",Pflichtkollekte[[#This Row],[Pflichtkollekten]]),"")</f>
        <v/>
      </c>
      <c r="J84" s="35" t="str">
        <f>IFERROR(IF(#REF!="","",#REF!),"")</f>
        <v/>
      </c>
      <c r="K84" s="35" t="str">
        <f>IFERROR(IF(#REF!="","",#REF!),"")</f>
        <v/>
      </c>
      <c r="N84" s="35">
        <f t="shared" si="2"/>
        <v>0</v>
      </c>
      <c r="O84" s="35" t="str">
        <f>IFERROR(CONCATENATE(U$1,Zweckbestimmung[[#This Row],[Zweckbestimmung]]),"")</f>
        <v/>
      </c>
      <c r="P84" s="35">
        <f>IF(O84="",0,SUMIFS(Kollektenübersicht!$H:$H,Kollektenübersicht!$G:$G,O84)+SUMIFS(Kollektenübersicht!$J:$J,Kollektenübersicht!$G:$G,O84)+SUMIFS(Anfangsbestände!F:F,Anfangsbestände!E:E,O84))</f>
        <v>0</v>
      </c>
      <c r="Q84" s="35">
        <f t="shared" si="3"/>
        <v>0</v>
      </c>
      <c r="R84" s="35" t="str">
        <f>IFERROR(CONCATENATE(U$2,Zweckbestimmung[[#This Row],[Zweckbestimmung]]),"")</f>
        <v/>
      </c>
      <c r="S84" s="35">
        <f>IF(R84="",0,SUMIFS(Kollektenübersicht!$H:$H,Kollektenübersicht!$G:$G,R84)+SUMIFS(Kollektenübersicht!$J:$J,Kollektenübersicht!$G:$G,R84)+SUMIFS(Anfangsbestände!F:F,Anfangsbestände!E:E,R84))</f>
        <v>0</v>
      </c>
    </row>
    <row r="85" spans="1:19" x14ac:dyDescent="0.25">
      <c r="A85" s="35">
        <v>84</v>
      </c>
      <c r="B85" s="61">
        <v>1084</v>
      </c>
      <c r="C85" s="61" t="str">
        <f>IFERROR(VLOOKUP(B85,'Eingabe Zweckbestimmungen'!J:J,1,FALSE),"")</f>
        <v/>
      </c>
      <c r="D85" s="61" t="str">
        <f>IFERROR(VLOOKUP(B85,'Eingabe Zweckbestimmungen'!J:K,2,FALSE),"")</f>
        <v/>
      </c>
      <c r="E85" s="97" t="s">
        <v>3</v>
      </c>
      <c r="I85" s="35" t="str">
        <f>IFERROR(IF(Pflichtkollekte[[#This Row],[Pflichtkollekten]]="","",Pflichtkollekte[[#This Row],[Pflichtkollekten]]),"")</f>
        <v/>
      </c>
      <c r="J85" s="35" t="str">
        <f>IFERROR(IF(#REF!="","",#REF!),"")</f>
        <v/>
      </c>
      <c r="K85" s="35" t="str">
        <f>IFERROR(IF(#REF!="","",#REF!),"")</f>
        <v/>
      </c>
      <c r="N85" s="35">
        <f t="shared" si="2"/>
        <v>0</v>
      </c>
      <c r="O85" s="35" t="str">
        <f>IFERROR(CONCATENATE(U$1,Zweckbestimmung[[#This Row],[Zweckbestimmung]]),"")</f>
        <v/>
      </c>
      <c r="P85" s="35">
        <f>IF(O85="",0,SUMIFS(Kollektenübersicht!$H:$H,Kollektenübersicht!$G:$G,O85)+SUMIFS(Kollektenübersicht!$J:$J,Kollektenübersicht!$G:$G,O85)+SUMIFS(Anfangsbestände!F:F,Anfangsbestände!E:E,O85))</f>
        <v>0</v>
      </c>
      <c r="Q85" s="35">
        <f t="shared" si="3"/>
        <v>0</v>
      </c>
      <c r="R85" s="35" t="str">
        <f>IFERROR(CONCATENATE(U$2,Zweckbestimmung[[#This Row],[Zweckbestimmung]]),"")</f>
        <v/>
      </c>
      <c r="S85" s="35">
        <f>IF(R85="",0,SUMIFS(Kollektenübersicht!$H:$H,Kollektenübersicht!$G:$G,R85)+SUMIFS(Kollektenübersicht!$J:$J,Kollektenübersicht!$G:$G,R85)+SUMIFS(Anfangsbestände!F:F,Anfangsbestände!E:E,R85))</f>
        <v>0</v>
      </c>
    </row>
    <row r="86" spans="1:19" x14ac:dyDescent="0.25">
      <c r="A86" s="35">
        <v>85</v>
      </c>
      <c r="B86" s="61">
        <v>1085</v>
      </c>
      <c r="C86" s="61" t="str">
        <f>IFERROR(VLOOKUP(B86,'Eingabe Zweckbestimmungen'!J:J,1,FALSE),"")</f>
        <v/>
      </c>
      <c r="D86" s="61" t="str">
        <f>IFERROR(VLOOKUP(B86,'Eingabe Zweckbestimmungen'!J:K,2,FALSE),"")</f>
        <v/>
      </c>
      <c r="E86" s="97" t="s">
        <v>3</v>
      </c>
      <c r="I86" s="35" t="str">
        <f>IFERROR(IF(Pflichtkollekte[[#This Row],[Pflichtkollekten]]="","",Pflichtkollekte[[#This Row],[Pflichtkollekten]]),"")</f>
        <v/>
      </c>
      <c r="J86" s="35" t="str">
        <f>IFERROR(IF(#REF!="","",#REF!),"")</f>
        <v/>
      </c>
      <c r="K86" s="35" t="str">
        <f>IFERROR(IF(#REF!="","",#REF!),"")</f>
        <v/>
      </c>
      <c r="N86" s="35">
        <f t="shared" si="2"/>
        <v>0</v>
      </c>
      <c r="O86" s="35" t="str">
        <f>IFERROR(CONCATENATE(U$1,Zweckbestimmung[[#This Row],[Zweckbestimmung]]),"")</f>
        <v/>
      </c>
      <c r="P86" s="35">
        <f>IF(O86="",0,SUMIFS(Kollektenübersicht!$H:$H,Kollektenübersicht!$G:$G,O86)+SUMIFS(Kollektenübersicht!$J:$J,Kollektenübersicht!$G:$G,O86)+SUMIFS(Anfangsbestände!F:F,Anfangsbestände!E:E,O86))</f>
        <v>0</v>
      </c>
      <c r="Q86" s="35">
        <f t="shared" si="3"/>
        <v>0</v>
      </c>
      <c r="R86" s="35" t="str">
        <f>IFERROR(CONCATENATE(U$2,Zweckbestimmung[[#This Row],[Zweckbestimmung]]),"")</f>
        <v/>
      </c>
      <c r="S86" s="35">
        <f>IF(R86="",0,SUMIFS(Kollektenübersicht!$H:$H,Kollektenübersicht!$G:$G,R86)+SUMIFS(Kollektenübersicht!$J:$J,Kollektenübersicht!$G:$G,R86)+SUMIFS(Anfangsbestände!F:F,Anfangsbestände!E:E,R86))</f>
        <v>0</v>
      </c>
    </row>
    <row r="87" spans="1:19" x14ac:dyDescent="0.25">
      <c r="A87" s="35">
        <v>86</v>
      </c>
      <c r="B87" s="61">
        <v>1086</v>
      </c>
      <c r="C87" s="61" t="str">
        <f>IFERROR(VLOOKUP(B87,'Eingabe Zweckbestimmungen'!J:J,1,FALSE),"")</f>
        <v/>
      </c>
      <c r="D87" s="61" t="str">
        <f>IFERROR(VLOOKUP(B87,'Eingabe Zweckbestimmungen'!J:K,2,FALSE),"")</f>
        <v/>
      </c>
      <c r="E87" s="97" t="s">
        <v>3</v>
      </c>
      <c r="I87" s="35" t="str">
        <f>IFERROR(IF(Pflichtkollekte[[#This Row],[Pflichtkollekten]]="","",Pflichtkollekte[[#This Row],[Pflichtkollekten]]),"")</f>
        <v/>
      </c>
      <c r="J87" s="35" t="str">
        <f>IFERROR(IF(#REF!="","",#REF!),"")</f>
        <v/>
      </c>
      <c r="K87" s="35" t="str">
        <f>IFERROR(IF(#REF!="","",#REF!),"")</f>
        <v/>
      </c>
      <c r="N87" s="35">
        <f t="shared" si="2"/>
        <v>0</v>
      </c>
      <c r="O87" s="35" t="str">
        <f>IFERROR(CONCATENATE(U$1,Zweckbestimmung[[#This Row],[Zweckbestimmung]]),"")</f>
        <v/>
      </c>
      <c r="P87" s="35">
        <f>IF(O87="",0,SUMIFS(Kollektenübersicht!$H:$H,Kollektenübersicht!$G:$G,O87)+SUMIFS(Kollektenübersicht!$J:$J,Kollektenübersicht!$G:$G,O87)+SUMIFS(Anfangsbestände!F:F,Anfangsbestände!E:E,O87))</f>
        <v>0</v>
      </c>
      <c r="Q87" s="35">
        <f t="shared" si="3"/>
        <v>0</v>
      </c>
      <c r="R87" s="35" t="str">
        <f>IFERROR(CONCATENATE(U$2,Zweckbestimmung[[#This Row],[Zweckbestimmung]]),"")</f>
        <v/>
      </c>
      <c r="S87" s="35">
        <f>IF(R87="",0,SUMIFS(Kollektenübersicht!$H:$H,Kollektenübersicht!$G:$G,R87)+SUMIFS(Kollektenübersicht!$J:$J,Kollektenübersicht!$G:$G,R87)+SUMIFS(Anfangsbestände!F:F,Anfangsbestände!E:E,R87))</f>
        <v>0</v>
      </c>
    </row>
    <row r="88" spans="1:19" x14ac:dyDescent="0.25">
      <c r="A88" s="35">
        <v>87</v>
      </c>
      <c r="B88" s="61">
        <v>1087</v>
      </c>
      <c r="C88" s="61" t="str">
        <f>IFERROR(VLOOKUP(B88,'Eingabe Zweckbestimmungen'!J:J,1,FALSE),"")</f>
        <v/>
      </c>
      <c r="D88" s="61" t="str">
        <f>IFERROR(VLOOKUP(B88,'Eingabe Zweckbestimmungen'!J:K,2,FALSE),"")</f>
        <v/>
      </c>
      <c r="E88" s="97" t="s">
        <v>3</v>
      </c>
      <c r="I88" s="35" t="str">
        <f>IFERROR(IF(Pflichtkollekte[[#This Row],[Pflichtkollekten]]="","",Pflichtkollekte[[#This Row],[Pflichtkollekten]]),"")</f>
        <v/>
      </c>
      <c r="J88" s="35" t="str">
        <f>IFERROR(IF(#REF!="","",#REF!),"")</f>
        <v/>
      </c>
      <c r="K88" s="35" t="str">
        <f>IFERROR(IF(#REF!="","",#REF!),"")</f>
        <v/>
      </c>
      <c r="N88" s="35">
        <f t="shared" si="2"/>
        <v>0</v>
      </c>
      <c r="O88" s="35" t="str">
        <f>IFERROR(CONCATENATE(U$1,Zweckbestimmung[[#This Row],[Zweckbestimmung]]),"")</f>
        <v/>
      </c>
      <c r="P88" s="35">
        <f>IF(O88="",0,SUMIFS(Kollektenübersicht!$H:$H,Kollektenübersicht!$G:$G,O88)+SUMIFS(Kollektenübersicht!$J:$J,Kollektenübersicht!$G:$G,O88)+SUMIFS(Anfangsbestände!F:F,Anfangsbestände!E:E,O88))</f>
        <v>0</v>
      </c>
      <c r="Q88" s="35">
        <f t="shared" si="3"/>
        <v>0</v>
      </c>
      <c r="R88" s="35" t="str">
        <f>IFERROR(CONCATENATE(U$2,Zweckbestimmung[[#This Row],[Zweckbestimmung]]),"")</f>
        <v/>
      </c>
      <c r="S88" s="35">
        <f>IF(R88="",0,SUMIFS(Kollektenübersicht!$H:$H,Kollektenübersicht!$G:$G,R88)+SUMIFS(Kollektenübersicht!$J:$J,Kollektenübersicht!$G:$G,R88)+SUMIFS(Anfangsbestände!F:F,Anfangsbestände!E:E,R88))</f>
        <v>0</v>
      </c>
    </row>
    <row r="89" spans="1:19" x14ac:dyDescent="0.25">
      <c r="A89" s="35">
        <v>88</v>
      </c>
      <c r="B89" s="61">
        <v>1088</v>
      </c>
      <c r="C89" s="61" t="str">
        <f>IFERROR(VLOOKUP(B89,'Eingabe Zweckbestimmungen'!J:J,1,FALSE),"")</f>
        <v/>
      </c>
      <c r="D89" s="61" t="str">
        <f>IFERROR(VLOOKUP(B89,'Eingabe Zweckbestimmungen'!J:K,2,FALSE),"")</f>
        <v/>
      </c>
      <c r="E89" s="97" t="s">
        <v>3</v>
      </c>
      <c r="I89" s="35" t="str">
        <f>IFERROR(IF(Pflichtkollekte[[#This Row],[Pflichtkollekten]]="","",Pflichtkollekte[[#This Row],[Pflichtkollekten]]),"")</f>
        <v/>
      </c>
      <c r="J89" s="35" t="str">
        <f>IFERROR(IF(#REF!="","",#REF!),"")</f>
        <v/>
      </c>
      <c r="K89" s="35" t="str">
        <f>IFERROR(IF(#REF!="","",#REF!),"")</f>
        <v/>
      </c>
      <c r="N89" s="35">
        <f t="shared" si="2"/>
        <v>0</v>
      </c>
      <c r="O89" s="35" t="str">
        <f>IFERROR(CONCATENATE(U$1,Zweckbestimmung[[#This Row],[Zweckbestimmung]]),"")</f>
        <v/>
      </c>
      <c r="P89" s="35">
        <f>IF(O89="",0,SUMIFS(Kollektenübersicht!$H:$H,Kollektenübersicht!$G:$G,O89)+SUMIFS(Kollektenübersicht!$J:$J,Kollektenübersicht!$G:$G,O89)+SUMIFS(Anfangsbestände!F:F,Anfangsbestände!E:E,O89))</f>
        <v>0</v>
      </c>
      <c r="Q89" s="35">
        <f t="shared" si="3"/>
        <v>0</v>
      </c>
      <c r="R89" s="35" t="str">
        <f>IFERROR(CONCATENATE(U$2,Zweckbestimmung[[#This Row],[Zweckbestimmung]]),"")</f>
        <v/>
      </c>
      <c r="S89" s="35">
        <f>IF(R89="",0,SUMIFS(Kollektenübersicht!$H:$H,Kollektenübersicht!$G:$G,R89)+SUMIFS(Kollektenübersicht!$J:$J,Kollektenübersicht!$G:$G,R89)+SUMIFS(Anfangsbestände!F:F,Anfangsbestände!E:E,R89))</f>
        <v>0</v>
      </c>
    </row>
    <row r="90" spans="1:19" x14ac:dyDescent="0.25">
      <c r="A90" s="35">
        <v>89</v>
      </c>
      <c r="B90" s="61">
        <v>1089</v>
      </c>
      <c r="C90" s="61" t="str">
        <f>IFERROR(VLOOKUP(B90,'Eingabe Zweckbestimmungen'!J:J,1,FALSE),"")</f>
        <v/>
      </c>
      <c r="D90" s="61" t="str">
        <f>IFERROR(VLOOKUP(B90,'Eingabe Zweckbestimmungen'!J:K,2,FALSE),"")</f>
        <v/>
      </c>
      <c r="E90" s="97" t="s">
        <v>3</v>
      </c>
      <c r="I90" s="35" t="str">
        <f>IFERROR(IF(Pflichtkollekte[[#This Row],[Pflichtkollekten]]="","",Pflichtkollekte[[#This Row],[Pflichtkollekten]]),"")</f>
        <v/>
      </c>
      <c r="J90" s="35" t="str">
        <f>IFERROR(IF(#REF!="","",#REF!),"")</f>
        <v/>
      </c>
      <c r="K90" s="35" t="str">
        <f>IFERROR(IF(#REF!="","",#REF!),"")</f>
        <v/>
      </c>
      <c r="N90" s="35">
        <f t="shared" si="2"/>
        <v>0</v>
      </c>
      <c r="O90" s="35" t="str">
        <f>IFERROR(CONCATENATE(U$1,Zweckbestimmung[[#This Row],[Zweckbestimmung]]),"")</f>
        <v/>
      </c>
      <c r="P90" s="35">
        <f>IF(O90="",0,SUMIFS(Kollektenübersicht!$H:$H,Kollektenübersicht!$G:$G,O90)+SUMIFS(Kollektenübersicht!$J:$J,Kollektenübersicht!$G:$G,O90)+SUMIFS(Anfangsbestände!F:F,Anfangsbestände!E:E,O90))</f>
        <v>0</v>
      </c>
      <c r="Q90" s="35">
        <f t="shared" si="3"/>
        <v>0</v>
      </c>
      <c r="R90" s="35" t="str">
        <f>IFERROR(CONCATENATE(U$2,Zweckbestimmung[[#This Row],[Zweckbestimmung]]),"")</f>
        <v/>
      </c>
      <c r="S90" s="35">
        <f>IF(R90="",0,SUMIFS(Kollektenübersicht!$H:$H,Kollektenübersicht!$G:$G,R90)+SUMIFS(Kollektenübersicht!$J:$J,Kollektenübersicht!$G:$G,R90)+SUMIFS(Anfangsbestände!F:F,Anfangsbestände!E:E,R90))</f>
        <v>0</v>
      </c>
    </row>
    <row r="91" spans="1:19" x14ac:dyDescent="0.25">
      <c r="A91" s="35">
        <v>90</v>
      </c>
      <c r="B91" s="61">
        <v>1090</v>
      </c>
      <c r="C91" s="61" t="str">
        <f>IFERROR(VLOOKUP(B91,'Eingabe Zweckbestimmungen'!J:J,1,FALSE),"")</f>
        <v/>
      </c>
      <c r="D91" s="61" t="str">
        <f>IFERROR(VLOOKUP(B91,'Eingabe Zweckbestimmungen'!J:K,2,FALSE),"")</f>
        <v/>
      </c>
      <c r="E91" s="97" t="s">
        <v>3</v>
      </c>
      <c r="I91" s="35" t="str">
        <f>IFERROR(IF(Pflichtkollekte[[#This Row],[Pflichtkollekten]]="","",Pflichtkollekte[[#This Row],[Pflichtkollekten]]),"")</f>
        <v/>
      </c>
      <c r="J91" s="35" t="str">
        <f>IFERROR(IF(#REF!="","",#REF!),"")</f>
        <v/>
      </c>
      <c r="K91" s="35" t="str">
        <f>IFERROR(IF(#REF!="","",#REF!),"")</f>
        <v/>
      </c>
      <c r="N91" s="35">
        <f t="shared" si="2"/>
        <v>0</v>
      </c>
      <c r="O91" s="35" t="str">
        <f>IFERROR(CONCATENATE(U$1,Zweckbestimmung[[#This Row],[Zweckbestimmung]]),"")</f>
        <v/>
      </c>
      <c r="P91" s="35">
        <f>IF(O91="",0,SUMIFS(Kollektenübersicht!$H:$H,Kollektenübersicht!$G:$G,O91)+SUMIFS(Kollektenübersicht!$J:$J,Kollektenübersicht!$G:$G,O91)+SUMIFS(Anfangsbestände!F:F,Anfangsbestände!E:E,O91))</f>
        <v>0</v>
      </c>
      <c r="Q91" s="35">
        <f t="shared" si="3"/>
        <v>0</v>
      </c>
      <c r="R91" s="35" t="str">
        <f>IFERROR(CONCATENATE(U$2,Zweckbestimmung[[#This Row],[Zweckbestimmung]]),"")</f>
        <v/>
      </c>
      <c r="S91" s="35">
        <f>IF(R91="",0,SUMIFS(Kollektenübersicht!$H:$H,Kollektenübersicht!$G:$G,R91)+SUMIFS(Kollektenübersicht!$J:$J,Kollektenübersicht!$G:$G,R91)+SUMIFS(Anfangsbestände!F:F,Anfangsbestände!E:E,R91))</f>
        <v>0</v>
      </c>
    </row>
    <row r="92" spans="1:19" x14ac:dyDescent="0.25">
      <c r="A92" s="35">
        <v>91</v>
      </c>
      <c r="B92" s="61">
        <v>1091</v>
      </c>
      <c r="C92" s="61" t="str">
        <f>IFERROR(VLOOKUP(B92,'Eingabe Zweckbestimmungen'!J:J,1,FALSE),"")</f>
        <v/>
      </c>
      <c r="D92" s="61" t="str">
        <f>IFERROR(VLOOKUP(B92,'Eingabe Zweckbestimmungen'!J:K,2,FALSE),"")</f>
        <v/>
      </c>
      <c r="E92" s="97" t="s">
        <v>3</v>
      </c>
      <c r="I92" s="35" t="str">
        <f>IFERROR(IF(Pflichtkollekte[[#This Row],[Pflichtkollekten]]="","",Pflichtkollekte[[#This Row],[Pflichtkollekten]]),"")</f>
        <v/>
      </c>
      <c r="J92" s="35" t="str">
        <f>IFERROR(IF(#REF!="","",#REF!),"")</f>
        <v/>
      </c>
      <c r="K92" s="35" t="str">
        <f>IFERROR(IF(#REF!="","",#REF!),"")</f>
        <v/>
      </c>
      <c r="N92" s="35">
        <f t="shared" si="2"/>
        <v>0</v>
      </c>
      <c r="O92" s="35" t="str">
        <f>IFERROR(CONCATENATE(U$1,Zweckbestimmung[[#This Row],[Zweckbestimmung]]),"")</f>
        <v/>
      </c>
      <c r="P92" s="35">
        <f>IF(O92="",0,SUMIFS(Kollektenübersicht!$H:$H,Kollektenübersicht!$G:$G,O92)+SUMIFS(Kollektenübersicht!$J:$J,Kollektenübersicht!$G:$G,O92)+SUMIFS(Anfangsbestände!F:F,Anfangsbestände!E:E,O92))</f>
        <v>0</v>
      </c>
      <c r="Q92" s="35">
        <f t="shared" si="3"/>
        <v>0</v>
      </c>
      <c r="R92" s="35" t="str">
        <f>IFERROR(CONCATENATE(U$2,Zweckbestimmung[[#This Row],[Zweckbestimmung]]),"")</f>
        <v/>
      </c>
      <c r="S92" s="35">
        <f>IF(R92="",0,SUMIFS(Kollektenübersicht!$H:$H,Kollektenübersicht!$G:$G,R92)+SUMIFS(Kollektenübersicht!$J:$J,Kollektenübersicht!$G:$G,R92)+SUMIFS(Anfangsbestände!F:F,Anfangsbestände!E:E,R92))</f>
        <v>0</v>
      </c>
    </row>
    <row r="93" spans="1:19" x14ac:dyDescent="0.25">
      <c r="A93" s="35">
        <v>92</v>
      </c>
      <c r="B93" s="61">
        <v>1092</v>
      </c>
      <c r="C93" s="61" t="str">
        <f>IFERROR(VLOOKUP(B93,'Eingabe Zweckbestimmungen'!J:J,1,FALSE),"")</f>
        <v/>
      </c>
      <c r="D93" s="61" t="str">
        <f>IFERROR(VLOOKUP(B93,'Eingabe Zweckbestimmungen'!J:K,2,FALSE),"")</f>
        <v/>
      </c>
      <c r="E93" s="97" t="s">
        <v>3</v>
      </c>
      <c r="I93" s="35" t="str">
        <f>IFERROR(IF(Pflichtkollekte[[#This Row],[Pflichtkollekten]]="","",Pflichtkollekte[[#This Row],[Pflichtkollekten]]),"")</f>
        <v/>
      </c>
      <c r="J93" s="35" t="str">
        <f>IFERROR(IF(#REF!="","",#REF!),"")</f>
        <v/>
      </c>
      <c r="K93" s="35" t="str">
        <f>IFERROR(IF(#REF!="","",#REF!),"")</f>
        <v/>
      </c>
      <c r="N93" s="35">
        <f t="shared" si="2"/>
        <v>0</v>
      </c>
      <c r="O93" s="35" t="str">
        <f>IFERROR(CONCATENATE(U$1,Zweckbestimmung[[#This Row],[Zweckbestimmung]]),"")</f>
        <v/>
      </c>
      <c r="P93" s="35">
        <f>IF(O93="",0,SUMIFS(Kollektenübersicht!$H:$H,Kollektenübersicht!$G:$G,O93)+SUMIFS(Kollektenübersicht!$J:$J,Kollektenübersicht!$G:$G,O93)+SUMIFS(Anfangsbestände!F:F,Anfangsbestände!E:E,O93))</f>
        <v>0</v>
      </c>
      <c r="Q93" s="35">
        <f t="shared" si="3"/>
        <v>0</v>
      </c>
      <c r="R93" s="35" t="str">
        <f>IFERROR(CONCATENATE(U$2,Zweckbestimmung[[#This Row],[Zweckbestimmung]]),"")</f>
        <v/>
      </c>
      <c r="S93" s="35">
        <f>IF(R93="",0,SUMIFS(Kollektenübersicht!$H:$H,Kollektenübersicht!$G:$G,R93)+SUMIFS(Kollektenübersicht!$J:$J,Kollektenübersicht!$G:$G,R93)+SUMIFS(Anfangsbestände!F:F,Anfangsbestände!E:E,R93))</f>
        <v>0</v>
      </c>
    </row>
    <row r="94" spans="1:19" x14ac:dyDescent="0.25">
      <c r="A94" s="35">
        <v>93</v>
      </c>
      <c r="B94" s="61">
        <v>1093</v>
      </c>
      <c r="C94" s="61" t="str">
        <f>IFERROR(VLOOKUP(B94,'Eingabe Zweckbestimmungen'!J:J,1,FALSE),"")</f>
        <v/>
      </c>
      <c r="D94" s="61" t="str">
        <f>IFERROR(VLOOKUP(B94,'Eingabe Zweckbestimmungen'!J:K,2,FALSE),"")</f>
        <v/>
      </c>
      <c r="E94" s="97" t="s">
        <v>3</v>
      </c>
      <c r="I94" s="35" t="str">
        <f>IFERROR(IF(Pflichtkollekte[[#This Row],[Pflichtkollekten]]="","",Pflichtkollekte[[#This Row],[Pflichtkollekten]]),"")</f>
        <v/>
      </c>
      <c r="J94" s="35" t="str">
        <f>IFERROR(IF(#REF!="","",#REF!),"")</f>
        <v/>
      </c>
      <c r="K94" s="35" t="str">
        <f>IFERROR(IF(#REF!="","",#REF!),"")</f>
        <v/>
      </c>
      <c r="N94" s="35">
        <f t="shared" si="2"/>
        <v>0</v>
      </c>
      <c r="O94" s="35" t="str">
        <f>IFERROR(CONCATENATE(U$1,Zweckbestimmung[[#This Row],[Zweckbestimmung]]),"")</f>
        <v/>
      </c>
      <c r="P94" s="35">
        <f>IF(O94="",0,SUMIFS(Kollektenübersicht!$H:$H,Kollektenübersicht!$G:$G,O94)+SUMIFS(Kollektenübersicht!$J:$J,Kollektenübersicht!$G:$G,O94)+SUMIFS(Anfangsbestände!F:F,Anfangsbestände!E:E,O94))</f>
        <v>0</v>
      </c>
      <c r="Q94" s="35">
        <f t="shared" si="3"/>
        <v>0</v>
      </c>
      <c r="R94" s="35" t="str">
        <f>IFERROR(CONCATENATE(U$2,Zweckbestimmung[[#This Row],[Zweckbestimmung]]),"")</f>
        <v/>
      </c>
      <c r="S94" s="35">
        <f>IF(R94="",0,SUMIFS(Kollektenübersicht!$H:$H,Kollektenübersicht!$G:$G,R94)+SUMIFS(Kollektenübersicht!$J:$J,Kollektenübersicht!$G:$G,R94)+SUMIFS(Anfangsbestände!F:F,Anfangsbestände!E:E,R94))</f>
        <v>0</v>
      </c>
    </row>
    <row r="95" spans="1:19" x14ac:dyDescent="0.25">
      <c r="A95" s="35">
        <v>94</v>
      </c>
      <c r="B95" s="61">
        <v>1094</v>
      </c>
      <c r="C95" s="61" t="str">
        <f>IFERROR(VLOOKUP(B95,'Eingabe Zweckbestimmungen'!J:J,1,FALSE),"")</f>
        <v/>
      </c>
      <c r="D95" s="61" t="str">
        <f>IFERROR(VLOOKUP(B95,'Eingabe Zweckbestimmungen'!J:K,2,FALSE),"")</f>
        <v/>
      </c>
      <c r="E95" s="97" t="s">
        <v>3</v>
      </c>
      <c r="I95" s="35" t="str">
        <f>IFERROR(IF(Pflichtkollekte[[#This Row],[Pflichtkollekten]]="","",Pflichtkollekte[[#This Row],[Pflichtkollekten]]),"")</f>
        <v/>
      </c>
      <c r="J95" s="35" t="str">
        <f>IFERROR(IF(#REF!="","",#REF!),"")</f>
        <v/>
      </c>
      <c r="K95" s="35" t="str">
        <f>IFERROR(IF(#REF!="","",#REF!),"")</f>
        <v/>
      </c>
      <c r="N95" s="35">
        <f t="shared" si="2"/>
        <v>0</v>
      </c>
      <c r="O95" s="35" t="str">
        <f>IFERROR(CONCATENATE(U$1,Zweckbestimmung[[#This Row],[Zweckbestimmung]]),"")</f>
        <v/>
      </c>
      <c r="P95" s="35">
        <f>IF(O95="",0,SUMIFS(Kollektenübersicht!$H:$H,Kollektenübersicht!$G:$G,O95)+SUMIFS(Kollektenübersicht!$J:$J,Kollektenübersicht!$G:$G,O95)+SUMIFS(Anfangsbestände!F:F,Anfangsbestände!E:E,O95))</f>
        <v>0</v>
      </c>
      <c r="Q95" s="35">
        <f t="shared" si="3"/>
        <v>0</v>
      </c>
      <c r="R95" s="35" t="str">
        <f>IFERROR(CONCATENATE(U$2,Zweckbestimmung[[#This Row],[Zweckbestimmung]]),"")</f>
        <v/>
      </c>
      <c r="S95" s="35">
        <f>IF(R95="",0,SUMIFS(Kollektenübersicht!$H:$H,Kollektenübersicht!$G:$G,R95)+SUMIFS(Kollektenübersicht!$J:$J,Kollektenübersicht!$G:$G,R95)+SUMIFS(Anfangsbestände!F:F,Anfangsbestände!E:E,R95))</f>
        <v>0</v>
      </c>
    </row>
    <row r="96" spans="1:19" x14ac:dyDescent="0.25">
      <c r="A96" s="35">
        <v>95</v>
      </c>
      <c r="B96" s="61">
        <v>1095</v>
      </c>
      <c r="C96" s="61" t="str">
        <f>IFERROR(VLOOKUP(B96,'Eingabe Zweckbestimmungen'!J:J,1,FALSE),"")</f>
        <v/>
      </c>
      <c r="D96" s="61" t="str">
        <f>IFERROR(VLOOKUP(B96,'Eingabe Zweckbestimmungen'!J:K,2,FALSE),"")</f>
        <v/>
      </c>
      <c r="E96" s="97" t="s">
        <v>3</v>
      </c>
      <c r="I96" s="35" t="str">
        <f>IFERROR(IF(Pflichtkollekte[[#This Row],[Pflichtkollekten]]="","",Pflichtkollekte[[#This Row],[Pflichtkollekten]]),"")</f>
        <v/>
      </c>
      <c r="J96" s="35" t="str">
        <f>IFERROR(IF(#REF!="","",#REF!),"")</f>
        <v/>
      </c>
      <c r="K96" s="35" t="str">
        <f>IFERROR(IF(#REF!="","",#REF!),"")</f>
        <v/>
      </c>
      <c r="N96" s="35">
        <f t="shared" si="2"/>
        <v>0</v>
      </c>
      <c r="O96" s="35" t="str">
        <f>IFERROR(CONCATENATE(U$1,Zweckbestimmung[[#This Row],[Zweckbestimmung]]),"")</f>
        <v/>
      </c>
      <c r="P96" s="35">
        <f>IF(O96="",0,SUMIFS(Kollektenübersicht!$H:$H,Kollektenübersicht!$G:$G,O96)+SUMIFS(Kollektenübersicht!$J:$J,Kollektenübersicht!$G:$G,O96)+SUMIFS(Anfangsbestände!F:F,Anfangsbestände!E:E,O96))</f>
        <v>0</v>
      </c>
      <c r="Q96" s="35">
        <f t="shared" si="3"/>
        <v>0</v>
      </c>
      <c r="R96" s="35" t="str">
        <f>IFERROR(CONCATENATE(U$2,Zweckbestimmung[[#This Row],[Zweckbestimmung]]),"")</f>
        <v/>
      </c>
      <c r="S96" s="35">
        <f>IF(R96="",0,SUMIFS(Kollektenübersicht!$H:$H,Kollektenübersicht!$G:$G,R96)+SUMIFS(Kollektenübersicht!$J:$J,Kollektenübersicht!$G:$G,R96)+SUMIFS(Anfangsbestände!F:F,Anfangsbestände!E:E,R96))</f>
        <v>0</v>
      </c>
    </row>
    <row r="97" spans="1:19" x14ac:dyDescent="0.25">
      <c r="A97" s="35">
        <v>96</v>
      </c>
      <c r="B97" s="61">
        <v>1096</v>
      </c>
      <c r="C97" s="61" t="str">
        <f>IFERROR(VLOOKUP(B97,'Eingabe Zweckbestimmungen'!J:J,1,FALSE),"")</f>
        <v/>
      </c>
      <c r="D97" s="61" t="str">
        <f>IFERROR(VLOOKUP(B97,'Eingabe Zweckbestimmungen'!J:K,2,FALSE),"")</f>
        <v/>
      </c>
      <c r="E97" s="97" t="s">
        <v>3</v>
      </c>
      <c r="I97" s="35" t="str">
        <f>IFERROR(IF(Pflichtkollekte[[#This Row],[Pflichtkollekten]]="","",Pflichtkollekte[[#This Row],[Pflichtkollekten]]),"")</f>
        <v/>
      </c>
      <c r="J97" s="35" t="str">
        <f>IFERROR(IF(#REF!="","",#REF!),"")</f>
        <v/>
      </c>
      <c r="K97" s="35" t="str">
        <f>IFERROR(IF(#REF!="","",#REF!),"")</f>
        <v/>
      </c>
      <c r="N97" s="35">
        <f t="shared" si="2"/>
        <v>0</v>
      </c>
      <c r="O97" s="35" t="str">
        <f>IFERROR(CONCATENATE(U$1,Zweckbestimmung[[#This Row],[Zweckbestimmung]]),"")</f>
        <v/>
      </c>
      <c r="P97" s="35">
        <f>IF(O97="",0,SUMIFS(Kollektenübersicht!$H:$H,Kollektenübersicht!$G:$G,O97)+SUMIFS(Kollektenübersicht!$J:$J,Kollektenübersicht!$G:$G,O97)+SUMIFS(Anfangsbestände!F:F,Anfangsbestände!E:E,O97))</f>
        <v>0</v>
      </c>
      <c r="Q97" s="35">
        <f t="shared" si="3"/>
        <v>0</v>
      </c>
      <c r="R97" s="35" t="str">
        <f>IFERROR(CONCATENATE(U$2,Zweckbestimmung[[#This Row],[Zweckbestimmung]]),"")</f>
        <v/>
      </c>
      <c r="S97" s="35">
        <f>IF(R97="",0,SUMIFS(Kollektenübersicht!$H:$H,Kollektenübersicht!$G:$G,R97)+SUMIFS(Kollektenübersicht!$J:$J,Kollektenübersicht!$G:$G,R97)+SUMIFS(Anfangsbestände!F:F,Anfangsbestände!E:E,R97))</f>
        <v>0</v>
      </c>
    </row>
    <row r="98" spans="1:19" x14ac:dyDescent="0.25">
      <c r="A98" s="35">
        <v>97</v>
      </c>
      <c r="B98" s="61">
        <v>1097</v>
      </c>
      <c r="C98" s="61" t="str">
        <f>IFERROR(VLOOKUP(B98,'Eingabe Zweckbestimmungen'!J:J,1,FALSE),"")</f>
        <v/>
      </c>
      <c r="D98" s="61" t="str">
        <f>IFERROR(VLOOKUP(B98,'Eingabe Zweckbestimmungen'!J:K,2,FALSE),"")</f>
        <v/>
      </c>
      <c r="E98" s="97" t="s">
        <v>3</v>
      </c>
      <c r="I98" s="35" t="str">
        <f>IFERROR(IF(Pflichtkollekte[[#This Row],[Pflichtkollekten]]="","",Pflichtkollekte[[#This Row],[Pflichtkollekten]]),"")</f>
        <v/>
      </c>
      <c r="J98" s="35" t="str">
        <f>IFERROR(IF(#REF!="","",#REF!),"")</f>
        <v/>
      </c>
      <c r="K98" s="35" t="str">
        <f>IFERROR(IF(#REF!="","",#REF!),"")</f>
        <v/>
      </c>
      <c r="N98" s="35">
        <f t="shared" si="2"/>
        <v>0</v>
      </c>
      <c r="O98" s="35" t="str">
        <f>IFERROR(CONCATENATE(U$1,Zweckbestimmung[[#This Row],[Zweckbestimmung]]),"")</f>
        <v/>
      </c>
      <c r="P98" s="35">
        <f>IF(O98="",0,SUMIFS(Kollektenübersicht!$H:$H,Kollektenübersicht!$G:$G,O98)+SUMIFS(Kollektenübersicht!$J:$J,Kollektenübersicht!$G:$G,O98)+SUMIFS(Anfangsbestände!F:F,Anfangsbestände!E:E,O98))</f>
        <v>0</v>
      </c>
      <c r="Q98" s="35">
        <f t="shared" si="3"/>
        <v>0</v>
      </c>
      <c r="R98" s="35" t="str">
        <f>IFERROR(CONCATENATE(U$2,Zweckbestimmung[[#This Row],[Zweckbestimmung]]),"")</f>
        <v/>
      </c>
      <c r="S98" s="35">
        <f>IF(R98="",0,SUMIFS(Kollektenübersicht!$H:$H,Kollektenübersicht!$G:$G,R98)+SUMIFS(Kollektenübersicht!$J:$J,Kollektenübersicht!$G:$G,R98)+SUMIFS(Anfangsbestände!F:F,Anfangsbestände!E:E,R98))</f>
        <v>0</v>
      </c>
    </row>
    <row r="99" spans="1:19" x14ac:dyDescent="0.25">
      <c r="A99" s="35">
        <v>98</v>
      </c>
      <c r="B99" s="61">
        <v>1098</v>
      </c>
      <c r="C99" s="61" t="str">
        <f>IFERROR(VLOOKUP(B99,'Eingabe Zweckbestimmungen'!J:J,1,FALSE),"")</f>
        <v/>
      </c>
      <c r="D99" s="61" t="str">
        <f>IFERROR(VLOOKUP(B99,'Eingabe Zweckbestimmungen'!J:K,2,FALSE),"")</f>
        <v/>
      </c>
      <c r="E99" s="97" t="s">
        <v>3</v>
      </c>
      <c r="I99" s="35" t="str">
        <f>IFERROR(IF(Pflichtkollekte[[#This Row],[Pflichtkollekten]]="","",Pflichtkollekte[[#This Row],[Pflichtkollekten]]),"")</f>
        <v/>
      </c>
      <c r="J99" s="35" t="str">
        <f>IFERROR(IF(#REF!="","",#REF!),"")</f>
        <v/>
      </c>
      <c r="K99" s="35" t="str">
        <f>IFERROR(IF(#REF!="","",#REF!),"")</f>
        <v/>
      </c>
      <c r="N99" s="35">
        <f t="shared" si="2"/>
        <v>0</v>
      </c>
      <c r="O99" s="35" t="str">
        <f>IFERROR(CONCATENATE(U$1,Zweckbestimmung[[#This Row],[Zweckbestimmung]]),"")</f>
        <v/>
      </c>
      <c r="P99" s="35">
        <f>IF(O99="",0,SUMIFS(Kollektenübersicht!$H:$H,Kollektenübersicht!$G:$G,O99)+SUMIFS(Kollektenübersicht!$J:$J,Kollektenübersicht!$G:$G,O99)+SUMIFS(Anfangsbestände!F:F,Anfangsbestände!E:E,O99))</f>
        <v>0</v>
      </c>
      <c r="Q99" s="35">
        <f t="shared" si="3"/>
        <v>0</v>
      </c>
      <c r="R99" s="35" t="str">
        <f>IFERROR(CONCATENATE(U$2,Zweckbestimmung[[#This Row],[Zweckbestimmung]]),"")</f>
        <v/>
      </c>
      <c r="S99" s="35">
        <f>IF(R99="",0,SUMIFS(Kollektenübersicht!$H:$H,Kollektenübersicht!$G:$G,R99)+SUMIFS(Kollektenübersicht!$J:$J,Kollektenübersicht!$G:$G,R99)+SUMIFS(Anfangsbestände!F:F,Anfangsbestände!E:E,R99))</f>
        <v>0</v>
      </c>
    </row>
    <row r="100" spans="1:19" x14ac:dyDescent="0.25">
      <c r="A100" s="35">
        <v>99</v>
      </c>
      <c r="B100" s="61">
        <v>1099</v>
      </c>
      <c r="C100" s="61" t="str">
        <f>IFERROR(VLOOKUP(B100,'Eingabe Zweckbestimmungen'!J:J,1,FALSE),"")</f>
        <v/>
      </c>
      <c r="D100" s="61" t="str">
        <f>IFERROR(VLOOKUP(B100,'Eingabe Zweckbestimmungen'!J:K,2,FALSE),"")</f>
        <v/>
      </c>
      <c r="E100" s="97" t="s">
        <v>3</v>
      </c>
      <c r="I100" s="35" t="str">
        <f>IFERROR(IF(Pflichtkollekte[[#This Row],[Pflichtkollekten]]="","",Pflichtkollekte[[#This Row],[Pflichtkollekten]]),"")</f>
        <v/>
      </c>
      <c r="J100" s="35" t="str">
        <f>IFERROR(IF(#REF!="","",#REF!),"")</f>
        <v/>
      </c>
      <c r="K100" s="35" t="str">
        <f>IFERROR(IF(#REF!="","",#REF!),"")</f>
        <v/>
      </c>
      <c r="N100" s="35">
        <f t="shared" si="2"/>
        <v>0</v>
      </c>
      <c r="O100" s="35" t="str">
        <f>IFERROR(CONCATENATE(U$1,Zweckbestimmung[[#This Row],[Zweckbestimmung]]),"")</f>
        <v/>
      </c>
      <c r="P100" s="35">
        <f>IF(O100="",0,SUMIFS(Kollektenübersicht!$H:$H,Kollektenübersicht!$G:$G,O100)+SUMIFS(Kollektenübersicht!$J:$J,Kollektenübersicht!$G:$G,O100)+SUMIFS(Anfangsbestände!F:F,Anfangsbestände!E:E,O100))</f>
        <v>0</v>
      </c>
      <c r="Q100" s="35">
        <f t="shared" si="3"/>
        <v>0</v>
      </c>
      <c r="R100" s="35" t="str">
        <f>IFERROR(CONCATENATE(U$2,Zweckbestimmung[[#This Row],[Zweckbestimmung]]),"")</f>
        <v/>
      </c>
      <c r="S100" s="35">
        <f>IF(R100="",0,SUMIFS(Kollektenübersicht!$H:$H,Kollektenübersicht!$G:$G,R100)+SUMIFS(Kollektenübersicht!$J:$J,Kollektenübersicht!$G:$G,R100)+SUMIFS(Anfangsbestände!F:F,Anfangsbestände!E:E,R100))</f>
        <v>0</v>
      </c>
    </row>
    <row r="101" spans="1:19" x14ac:dyDescent="0.25">
      <c r="A101" s="35">
        <v>100</v>
      </c>
      <c r="B101" s="61">
        <v>1100</v>
      </c>
      <c r="C101" s="61" t="str">
        <f>IFERROR(VLOOKUP(B101,'Eingabe Zweckbestimmungen'!J:J,1,FALSE),"")</f>
        <v/>
      </c>
      <c r="D101" s="61" t="str">
        <f>IFERROR(VLOOKUP(B101,'Eingabe Zweckbestimmungen'!J:K,2,FALSE),"")</f>
        <v/>
      </c>
      <c r="E101" s="97" t="s">
        <v>3</v>
      </c>
      <c r="I101" s="35" t="str">
        <f>IFERROR(IF(Pflichtkollekte[[#This Row],[Pflichtkollekten]]="","",Pflichtkollekte[[#This Row],[Pflichtkollekten]]),"")</f>
        <v/>
      </c>
      <c r="J101" s="35" t="str">
        <f>IFERROR(IF(#REF!="","",#REF!),"")</f>
        <v/>
      </c>
      <c r="K101" s="35" t="str">
        <f>IFERROR(IF(#REF!="","",#REF!),"")</f>
        <v/>
      </c>
      <c r="N101" s="35">
        <f t="shared" si="2"/>
        <v>0</v>
      </c>
      <c r="O101" s="35" t="str">
        <f>IFERROR(CONCATENATE(U$1,Zweckbestimmung[[#This Row],[Zweckbestimmung]]),"")</f>
        <v/>
      </c>
      <c r="P101" s="35">
        <f>IF(O101="",0,SUMIFS(Kollektenübersicht!$H:$H,Kollektenübersicht!$G:$G,O101)+SUMIFS(Kollektenübersicht!$J:$J,Kollektenübersicht!$G:$G,O101)+SUMIFS(Anfangsbestände!F:F,Anfangsbestände!E:E,O101))</f>
        <v>0</v>
      </c>
      <c r="Q101" s="35">
        <f t="shared" si="3"/>
        <v>0</v>
      </c>
      <c r="R101" s="35" t="str">
        <f>IFERROR(CONCATENATE(U$2,Zweckbestimmung[[#This Row],[Zweckbestimmung]]),"")</f>
        <v/>
      </c>
      <c r="S101" s="35">
        <f>IF(R101="",0,SUMIFS(Kollektenübersicht!$H:$H,Kollektenübersicht!$G:$G,R101)+SUMIFS(Kollektenübersicht!$J:$J,Kollektenübersicht!$G:$G,R101)+SUMIFS(Anfangsbestände!F:F,Anfangsbestände!E:E,R101))</f>
        <v>0</v>
      </c>
    </row>
    <row r="102" spans="1:19" x14ac:dyDescent="0.25">
      <c r="A102" s="35">
        <v>101</v>
      </c>
      <c r="B102" s="61">
        <v>1101</v>
      </c>
      <c r="C102" s="61" t="str">
        <f>IFERROR(VLOOKUP(B102,'Eingabe Zweckbestimmungen'!J:J,1,FALSE),"")</f>
        <v/>
      </c>
      <c r="D102" s="61" t="str">
        <f>IFERROR(VLOOKUP(B102,'Eingabe Zweckbestimmungen'!J:K,2,FALSE),"")</f>
        <v/>
      </c>
      <c r="E102" s="97" t="s">
        <v>3</v>
      </c>
      <c r="I102" s="35" t="str">
        <f>IFERROR(IF(Pflichtkollekte[[#This Row],[Pflichtkollekten]]="","",Pflichtkollekte[[#This Row],[Pflichtkollekten]]),"")</f>
        <v/>
      </c>
      <c r="J102" s="35" t="str">
        <f>IFERROR(IF(#REF!="","",#REF!),"")</f>
        <v/>
      </c>
      <c r="K102" s="35" t="str">
        <f>IFERROR(IF(#REF!="","",#REF!),"")</f>
        <v/>
      </c>
      <c r="N102" s="35">
        <f t="shared" si="2"/>
        <v>0</v>
      </c>
      <c r="O102" s="35" t="str">
        <f>IFERROR(CONCATENATE(U$1,Zweckbestimmung[[#This Row],[Zweckbestimmung]]),"")</f>
        <v/>
      </c>
      <c r="P102" s="35">
        <f>IF(O102="",0,SUMIFS(Kollektenübersicht!$H:$H,Kollektenübersicht!$G:$G,O102)+SUMIFS(Kollektenübersicht!$J:$J,Kollektenübersicht!$G:$G,O102)+SUMIFS(Anfangsbestände!F:F,Anfangsbestände!E:E,O102))</f>
        <v>0</v>
      </c>
      <c r="Q102" s="35">
        <f t="shared" si="3"/>
        <v>0</v>
      </c>
      <c r="R102" s="35" t="str">
        <f>IFERROR(CONCATENATE(U$2,Zweckbestimmung[[#This Row],[Zweckbestimmung]]),"")</f>
        <v/>
      </c>
      <c r="S102" s="35">
        <f>IF(R102="",0,SUMIFS(Kollektenübersicht!$H:$H,Kollektenübersicht!$G:$G,R102)+SUMIFS(Kollektenübersicht!$J:$J,Kollektenübersicht!$G:$G,R102)+SUMIFS(Anfangsbestände!F:F,Anfangsbestände!E:E,R102))</f>
        <v>0</v>
      </c>
    </row>
    <row r="103" spans="1:19" x14ac:dyDescent="0.25">
      <c r="A103" s="35">
        <v>102</v>
      </c>
      <c r="B103" s="61">
        <v>1102</v>
      </c>
      <c r="C103" s="61" t="str">
        <f>IFERROR(VLOOKUP(B103,'Eingabe Zweckbestimmungen'!J:J,1,FALSE),"")</f>
        <v/>
      </c>
      <c r="D103" s="61" t="str">
        <f>IFERROR(VLOOKUP(B103,'Eingabe Zweckbestimmungen'!J:K,2,FALSE),"")</f>
        <v/>
      </c>
      <c r="E103" s="97" t="s">
        <v>3</v>
      </c>
      <c r="I103" s="35" t="str">
        <f>IFERROR(IF(Pflichtkollekte[[#This Row],[Pflichtkollekten]]="","",Pflichtkollekte[[#This Row],[Pflichtkollekten]]),"")</f>
        <v/>
      </c>
      <c r="J103" s="35" t="str">
        <f>IFERROR(IF(#REF!="","",#REF!),"")</f>
        <v/>
      </c>
      <c r="K103" s="35" t="str">
        <f>IFERROR(IF(#REF!="","",#REF!),"")</f>
        <v/>
      </c>
      <c r="N103" s="35">
        <f t="shared" si="2"/>
        <v>0</v>
      </c>
      <c r="O103" s="35" t="str">
        <f>IFERROR(CONCATENATE(U$1,Zweckbestimmung[[#This Row],[Zweckbestimmung]]),"")</f>
        <v/>
      </c>
      <c r="P103" s="35">
        <f>IF(O103="",0,SUMIFS(Kollektenübersicht!$H:$H,Kollektenübersicht!$G:$G,O103)+SUMIFS(Kollektenübersicht!$J:$J,Kollektenübersicht!$G:$G,O103)+SUMIFS(Anfangsbestände!F:F,Anfangsbestände!E:E,O103))</f>
        <v>0</v>
      </c>
      <c r="Q103" s="35">
        <f t="shared" si="3"/>
        <v>0</v>
      </c>
      <c r="R103" s="35" t="str">
        <f>IFERROR(CONCATENATE(U$2,Zweckbestimmung[[#This Row],[Zweckbestimmung]]),"")</f>
        <v/>
      </c>
      <c r="S103" s="35">
        <f>IF(R103="",0,SUMIFS(Kollektenübersicht!$H:$H,Kollektenübersicht!$G:$G,R103)+SUMIFS(Kollektenübersicht!$J:$J,Kollektenübersicht!$G:$G,R103)+SUMIFS(Anfangsbestände!F:F,Anfangsbestände!E:E,R103))</f>
        <v>0</v>
      </c>
    </row>
    <row r="104" spans="1:19" x14ac:dyDescent="0.25">
      <c r="A104" s="35">
        <v>103</v>
      </c>
      <c r="B104" s="61">
        <v>1103</v>
      </c>
      <c r="C104" s="61" t="str">
        <f>IFERROR(VLOOKUP(B104,'Eingabe Zweckbestimmungen'!J:J,1,FALSE),"")</f>
        <v/>
      </c>
      <c r="D104" s="61" t="str">
        <f>IFERROR(VLOOKUP(B104,'Eingabe Zweckbestimmungen'!J:K,2,FALSE),"")</f>
        <v/>
      </c>
      <c r="E104" s="97" t="s">
        <v>3</v>
      </c>
      <c r="I104" s="35" t="str">
        <f>IFERROR(IF(Pflichtkollekte[[#This Row],[Pflichtkollekten]]="","",Pflichtkollekte[[#This Row],[Pflichtkollekten]]),"")</f>
        <v/>
      </c>
      <c r="J104" s="35" t="str">
        <f>IFERROR(IF(#REF!="","",#REF!),"")</f>
        <v/>
      </c>
      <c r="K104" s="35" t="str">
        <f>IFERROR(IF(#REF!="","",#REF!),"")</f>
        <v/>
      </c>
      <c r="N104" s="35">
        <f t="shared" si="2"/>
        <v>0</v>
      </c>
      <c r="O104" s="35" t="str">
        <f>IFERROR(CONCATENATE(U$1,Zweckbestimmung[[#This Row],[Zweckbestimmung]]),"")</f>
        <v/>
      </c>
      <c r="P104" s="35">
        <f>IF(O104="",0,SUMIFS(Kollektenübersicht!$H:$H,Kollektenübersicht!$G:$G,O104)+SUMIFS(Kollektenübersicht!$J:$J,Kollektenübersicht!$G:$G,O104)+SUMIFS(Anfangsbestände!F:F,Anfangsbestände!E:E,O104))</f>
        <v>0</v>
      </c>
      <c r="Q104" s="35">
        <f t="shared" si="3"/>
        <v>0</v>
      </c>
      <c r="R104" s="35" t="str">
        <f>IFERROR(CONCATENATE(U$2,Zweckbestimmung[[#This Row],[Zweckbestimmung]]),"")</f>
        <v/>
      </c>
      <c r="S104" s="35">
        <f>IF(R104="",0,SUMIFS(Kollektenübersicht!$H:$H,Kollektenübersicht!$G:$G,R104)+SUMIFS(Kollektenübersicht!$J:$J,Kollektenübersicht!$G:$G,R104)+SUMIFS(Anfangsbestände!F:F,Anfangsbestände!E:E,R104))</f>
        <v>0</v>
      </c>
    </row>
    <row r="105" spans="1:19" x14ac:dyDescent="0.25">
      <c r="A105" s="35">
        <v>104</v>
      </c>
      <c r="B105" s="61">
        <v>1104</v>
      </c>
      <c r="C105" s="61" t="str">
        <f>IFERROR(VLOOKUP(B105,'Eingabe Zweckbestimmungen'!J:J,1,FALSE),"")</f>
        <v/>
      </c>
      <c r="D105" s="61" t="str">
        <f>IFERROR(VLOOKUP(B105,'Eingabe Zweckbestimmungen'!J:K,2,FALSE),"")</f>
        <v/>
      </c>
      <c r="E105" s="97" t="s">
        <v>3</v>
      </c>
      <c r="I105" s="35" t="str">
        <f>IFERROR(IF(Pflichtkollekte[[#This Row],[Pflichtkollekten]]="","",Pflichtkollekte[[#This Row],[Pflichtkollekten]]),"")</f>
        <v/>
      </c>
      <c r="J105" s="35" t="str">
        <f>IFERROR(IF(#REF!="","",#REF!),"")</f>
        <v/>
      </c>
      <c r="K105" s="35" t="str">
        <f>IFERROR(IF(#REF!="","",#REF!),"")</f>
        <v/>
      </c>
      <c r="N105" s="35">
        <f t="shared" si="2"/>
        <v>0</v>
      </c>
      <c r="O105" s="35" t="str">
        <f>IFERROR(CONCATENATE(U$1,Zweckbestimmung[[#This Row],[Zweckbestimmung]]),"")</f>
        <v/>
      </c>
      <c r="P105" s="35">
        <f>IF(O105="",0,SUMIFS(Kollektenübersicht!$H:$H,Kollektenübersicht!$G:$G,O105)+SUMIFS(Kollektenübersicht!$J:$J,Kollektenübersicht!$G:$G,O105)+SUMIFS(Anfangsbestände!F:F,Anfangsbestände!E:E,O105))</f>
        <v>0</v>
      </c>
      <c r="Q105" s="35">
        <f t="shared" si="3"/>
        <v>0</v>
      </c>
      <c r="R105" s="35" t="str">
        <f>IFERROR(CONCATENATE(U$2,Zweckbestimmung[[#This Row],[Zweckbestimmung]]),"")</f>
        <v/>
      </c>
      <c r="S105" s="35">
        <f>IF(R105="",0,SUMIFS(Kollektenübersicht!$H:$H,Kollektenübersicht!$G:$G,R105)+SUMIFS(Kollektenübersicht!$J:$J,Kollektenübersicht!$G:$G,R105)+SUMIFS(Anfangsbestände!F:F,Anfangsbestände!E:E,R105))</f>
        <v>0</v>
      </c>
    </row>
    <row r="106" spans="1:19" x14ac:dyDescent="0.25">
      <c r="A106" s="35">
        <v>105</v>
      </c>
      <c r="B106" s="61">
        <v>1105</v>
      </c>
      <c r="C106" s="61" t="str">
        <f>IFERROR(VLOOKUP(B106,'Eingabe Zweckbestimmungen'!J:J,1,FALSE),"")</f>
        <v/>
      </c>
      <c r="D106" s="61" t="str">
        <f>IFERROR(VLOOKUP(B106,'Eingabe Zweckbestimmungen'!J:K,2,FALSE),"")</f>
        <v/>
      </c>
      <c r="E106" s="97" t="s">
        <v>3</v>
      </c>
      <c r="I106" s="35" t="str">
        <f>IFERROR(IF(Pflichtkollekte[[#This Row],[Pflichtkollekten]]="","",Pflichtkollekte[[#This Row],[Pflichtkollekten]]),"")</f>
        <v/>
      </c>
      <c r="J106" s="35" t="str">
        <f>IFERROR(IF(#REF!="","",#REF!),"")</f>
        <v/>
      </c>
      <c r="K106" s="35" t="str">
        <f>IFERROR(IF(#REF!="","",#REF!),"")</f>
        <v/>
      </c>
      <c r="N106" s="35">
        <f t="shared" si="2"/>
        <v>0</v>
      </c>
      <c r="O106" s="35" t="str">
        <f>IFERROR(CONCATENATE(U$1,Zweckbestimmung[[#This Row],[Zweckbestimmung]]),"")</f>
        <v/>
      </c>
      <c r="P106" s="35">
        <f>IF(O106="",0,SUMIFS(Kollektenübersicht!$H:$H,Kollektenübersicht!$G:$G,O106)+SUMIFS(Kollektenübersicht!$J:$J,Kollektenübersicht!$G:$G,O106)+SUMIFS(Anfangsbestände!F:F,Anfangsbestände!E:E,O106))</f>
        <v>0</v>
      </c>
      <c r="Q106" s="35">
        <f t="shared" si="3"/>
        <v>0</v>
      </c>
      <c r="R106" s="35" t="str">
        <f>IFERROR(CONCATENATE(U$2,Zweckbestimmung[[#This Row],[Zweckbestimmung]]),"")</f>
        <v/>
      </c>
      <c r="S106" s="35">
        <f>IF(R106="",0,SUMIFS(Kollektenübersicht!$H:$H,Kollektenübersicht!$G:$G,R106)+SUMIFS(Kollektenübersicht!$J:$J,Kollektenübersicht!$G:$G,R106)+SUMIFS(Anfangsbestände!F:F,Anfangsbestände!E:E,R106))</f>
        <v>0</v>
      </c>
    </row>
    <row r="107" spans="1:19" x14ac:dyDescent="0.25">
      <c r="A107" s="35">
        <v>106</v>
      </c>
      <c r="B107" s="61">
        <v>1106</v>
      </c>
      <c r="C107" s="61" t="str">
        <f>IFERROR(VLOOKUP(B107,'Eingabe Zweckbestimmungen'!J:J,1,FALSE),"")</f>
        <v/>
      </c>
      <c r="D107" s="61" t="str">
        <f>IFERROR(VLOOKUP(B107,'Eingabe Zweckbestimmungen'!J:K,2,FALSE),"")</f>
        <v/>
      </c>
      <c r="E107" s="97" t="s">
        <v>3</v>
      </c>
      <c r="I107" s="35" t="str">
        <f>IFERROR(IF(Pflichtkollekte[[#This Row],[Pflichtkollekten]]="","",Pflichtkollekte[[#This Row],[Pflichtkollekten]]),"")</f>
        <v/>
      </c>
      <c r="J107" s="35" t="str">
        <f>IFERROR(IF(#REF!="","",#REF!),"")</f>
        <v/>
      </c>
      <c r="K107" s="35" t="str">
        <f>IFERROR(IF(#REF!="","",#REF!),"")</f>
        <v/>
      </c>
      <c r="N107" s="35">
        <f t="shared" si="2"/>
        <v>0</v>
      </c>
      <c r="O107" s="35" t="str">
        <f>IFERROR(CONCATENATE(U$1,Zweckbestimmung[[#This Row],[Zweckbestimmung]]),"")</f>
        <v/>
      </c>
      <c r="P107" s="35">
        <f>IF(O107="",0,SUMIFS(Kollektenübersicht!$H:$H,Kollektenübersicht!$G:$G,O107)+SUMIFS(Kollektenübersicht!$J:$J,Kollektenübersicht!$G:$G,O107)+SUMIFS(Anfangsbestände!F:F,Anfangsbestände!E:E,O107))</f>
        <v>0</v>
      </c>
      <c r="Q107" s="35">
        <f t="shared" si="3"/>
        <v>0</v>
      </c>
      <c r="R107" s="35" t="str">
        <f>IFERROR(CONCATENATE(U$2,Zweckbestimmung[[#This Row],[Zweckbestimmung]]),"")</f>
        <v/>
      </c>
      <c r="S107" s="35">
        <f>IF(R107="",0,SUMIFS(Kollektenübersicht!$H:$H,Kollektenübersicht!$G:$G,R107)+SUMIFS(Kollektenübersicht!$J:$J,Kollektenübersicht!$G:$G,R107)+SUMIFS(Anfangsbestände!F:F,Anfangsbestände!E:E,R107))</f>
        <v>0</v>
      </c>
    </row>
    <row r="108" spans="1:19" x14ac:dyDescent="0.25">
      <c r="A108" s="35">
        <v>107</v>
      </c>
      <c r="B108" s="61">
        <v>1107</v>
      </c>
      <c r="C108" s="61" t="str">
        <f>IFERROR(VLOOKUP(B108,'Eingabe Zweckbestimmungen'!J:J,1,FALSE),"")</f>
        <v/>
      </c>
      <c r="D108" s="61" t="str">
        <f>IFERROR(VLOOKUP(B108,'Eingabe Zweckbestimmungen'!J:K,2,FALSE),"")</f>
        <v/>
      </c>
      <c r="E108" s="97" t="s">
        <v>3</v>
      </c>
      <c r="I108" s="35" t="str">
        <f>IFERROR(IF(Pflichtkollekte[[#This Row],[Pflichtkollekten]]="","",Pflichtkollekte[[#This Row],[Pflichtkollekten]]),"")</f>
        <v/>
      </c>
      <c r="J108" s="35" t="str">
        <f>IFERROR(IF(#REF!="","",#REF!),"")</f>
        <v/>
      </c>
      <c r="K108" s="35" t="str">
        <f>IFERROR(IF(#REF!="","",#REF!),"")</f>
        <v/>
      </c>
      <c r="N108" s="35">
        <f t="shared" si="2"/>
        <v>0</v>
      </c>
      <c r="O108" s="35" t="str">
        <f>IFERROR(CONCATENATE(U$1,Zweckbestimmung[[#This Row],[Zweckbestimmung]]),"")</f>
        <v/>
      </c>
      <c r="P108" s="35">
        <f>IF(O108="",0,SUMIFS(Kollektenübersicht!$H:$H,Kollektenübersicht!$G:$G,O108)+SUMIFS(Kollektenübersicht!$J:$J,Kollektenübersicht!$G:$G,O108)+SUMIFS(Anfangsbestände!F:F,Anfangsbestände!E:E,O108))</f>
        <v>0</v>
      </c>
      <c r="Q108" s="35">
        <f t="shared" si="3"/>
        <v>0</v>
      </c>
      <c r="R108" s="35" t="str">
        <f>IFERROR(CONCATENATE(U$2,Zweckbestimmung[[#This Row],[Zweckbestimmung]]),"")</f>
        <v/>
      </c>
      <c r="S108" s="35">
        <f>IF(R108="",0,SUMIFS(Kollektenübersicht!$H:$H,Kollektenübersicht!$G:$G,R108)+SUMIFS(Kollektenübersicht!$J:$J,Kollektenübersicht!$G:$G,R108)+SUMIFS(Anfangsbestände!F:F,Anfangsbestände!E:E,R108))</f>
        <v>0</v>
      </c>
    </row>
    <row r="109" spans="1:19" x14ac:dyDescent="0.25">
      <c r="A109" s="35">
        <v>108</v>
      </c>
      <c r="B109" s="61">
        <v>1108</v>
      </c>
      <c r="C109" s="61" t="str">
        <f>IFERROR(VLOOKUP(B109,'Eingabe Zweckbestimmungen'!J:J,1,FALSE),"")</f>
        <v/>
      </c>
      <c r="D109" s="61" t="str">
        <f>IFERROR(VLOOKUP(B109,'Eingabe Zweckbestimmungen'!J:K,2,FALSE),"")</f>
        <v/>
      </c>
      <c r="E109" s="97" t="s">
        <v>3</v>
      </c>
      <c r="I109" s="35" t="str">
        <f>IFERROR(IF(Pflichtkollekte[[#This Row],[Pflichtkollekten]]="","",Pflichtkollekte[[#This Row],[Pflichtkollekten]]),"")</f>
        <v/>
      </c>
      <c r="J109" s="35" t="str">
        <f>IFERROR(IF(#REF!="","",#REF!),"")</f>
        <v/>
      </c>
      <c r="K109" s="35" t="str">
        <f>IFERROR(IF(#REF!="","",#REF!),"")</f>
        <v/>
      </c>
      <c r="N109" s="35">
        <f t="shared" si="2"/>
        <v>0</v>
      </c>
      <c r="O109" s="35" t="str">
        <f>IFERROR(CONCATENATE(U$1,Zweckbestimmung[[#This Row],[Zweckbestimmung]]),"")</f>
        <v/>
      </c>
      <c r="P109" s="35">
        <f>IF(O109="",0,SUMIFS(Kollektenübersicht!$H:$H,Kollektenübersicht!$G:$G,O109)+SUMIFS(Kollektenübersicht!$J:$J,Kollektenübersicht!$G:$G,O109)+SUMIFS(Anfangsbestände!F:F,Anfangsbestände!E:E,O109))</f>
        <v>0</v>
      </c>
      <c r="Q109" s="35">
        <f t="shared" si="3"/>
        <v>0</v>
      </c>
      <c r="R109" s="35" t="str">
        <f>IFERROR(CONCATENATE(U$2,Zweckbestimmung[[#This Row],[Zweckbestimmung]]),"")</f>
        <v/>
      </c>
      <c r="S109" s="35">
        <f>IF(R109="",0,SUMIFS(Kollektenübersicht!$H:$H,Kollektenübersicht!$G:$G,R109)+SUMIFS(Kollektenübersicht!$J:$J,Kollektenübersicht!$G:$G,R109)+SUMIFS(Anfangsbestände!F:F,Anfangsbestände!E:E,R109))</f>
        <v>0</v>
      </c>
    </row>
    <row r="110" spans="1:19" x14ac:dyDescent="0.25">
      <c r="A110" s="35">
        <v>109</v>
      </c>
      <c r="B110" s="61">
        <v>1109</v>
      </c>
      <c r="C110" s="61" t="str">
        <f>IFERROR(VLOOKUP(B110,'Eingabe Zweckbestimmungen'!J:J,1,FALSE),"")</f>
        <v/>
      </c>
      <c r="D110" s="61" t="str">
        <f>IFERROR(VLOOKUP(B110,'Eingabe Zweckbestimmungen'!J:K,2,FALSE),"")</f>
        <v/>
      </c>
      <c r="E110" s="97" t="s">
        <v>3</v>
      </c>
      <c r="I110" s="35" t="str">
        <f>IFERROR(IF(Pflichtkollekte[[#This Row],[Pflichtkollekten]]="","",Pflichtkollekte[[#This Row],[Pflichtkollekten]]),"")</f>
        <v/>
      </c>
      <c r="J110" s="35" t="str">
        <f>IFERROR(IF(#REF!="","",#REF!),"")</f>
        <v/>
      </c>
      <c r="K110" s="35" t="str">
        <f>IFERROR(IF(#REF!="","",#REF!),"")</f>
        <v/>
      </c>
      <c r="N110" s="35">
        <f t="shared" si="2"/>
        <v>0</v>
      </c>
      <c r="O110" s="35" t="str">
        <f>IFERROR(CONCATENATE(U$1,Zweckbestimmung[[#This Row],[Zweckbestimmung]]),"")</f>
        <v/>
      </c>
      <c r="P110" s="35">
        <f>IF(O110="",0,SUMIFS(Kollektenübersicht!$H:$H,Kollektenübersicht!$G:$G,O110)+SUMIFS(Kollektenübersicht!$J:$J,Kollektenübersicht!$G:$G,O110)+SUMIFS(Anfangsbestände!F:F,Anfangsbestände!E:E,O110))</f>
        <v>0</v>
      </c>
      <c r="Q110" s="35">
        <f t="shared" si="3"/>
        <v>0</v>
      </c>
      <c r="R110" s="35" t="str">
        <f>IFERROR(CONCATENATE(U$2,Zweckbestimmung[[#This Row],[Zweckbestimmung]]),"")</f>
        <v/>
      </c>
      <c r="S110" s="35">
        <f>IF(R110="",0,SUMIFS(Kollektenübersicht!$H:$H,Kollektenübersicht!$G:$G,R110)+SUMIFS(Kollektenübersicht!$J:$J,Kollektenübersicht!$G:$G,R110)+SUMIFS(Anfangsbestände!F:F,Anfangsbestände!E:E,R110))</f>
        <v>0</v>
      </c>
    </row>
    <row r="111" spans="1:19" x14ac:dyDescent="0.25">
      <c r="A111" s="35">
        <v>110</v>
      </c>
      <c r="B111" s="61">
        <v>1110</v>
      </c>
      <c r="C111" s="61" t="str">
        <f>IFERROR(VLOOKUP(B111,'Eingabe Zweckbestimmungen'!J:J,1,FALSE),"")</f>
        <v/>
      </c>
      <c r="D111" s="61" t="str">
        <f>IFERROR(VLOOKUP(B111,'Eingabe Zweckbestimmungen'!J:K,2,FALSE),"")</f>
        <v/>
      </c>
      <c r="E111" s="97" t="s">
        <v>3</v>
      </c>
      <c r="I111" s="35" t="str">
        <f>IFERROR(IF(Pflichtkollekte[[#This Row],[Pflichtkollekten]]="","",Pflichtkollekte[[#This Row],[Pflichtkollekten]]),"")</f>
        <v/>
      </c>
      <c r="J111" s="35" t="str">
        <f>IFERROR(IF(#REF!="","",#REF!),"")</f>
        <v/>
      </c>
      <c r="K111" s="35" t="str">
        <f>IFERROR(IF(#REF!="","",#REF!),"")</f>
        <v/>
      </c>
      <c r="N111" s="35">
        <f t="shared" si="2"/>
        <v>0</v>
      </c>
      <c r="O111" s="35" t="str">
        <f>IFERROR(CONCATENATE(U$1,Zweckbestimmung[[#This Row],[Zweckbestimmung]]),"")</f>
        <v/>
      </c>
      <c r="P111" s="35">
        <f>IF(O111="",0,SUMIFS(Kollektenübersicht!$H:$H,Kollektenübersicht!$G:$G,O111)+SUMIFS(Kollektenübersicht!$J:$J,Kollektenübersicht!$G:$G,O111)+SUMIFS(Anfangsbestände!F:F,Anfangsbestände!E:E,O111))</f>
        <v>0</v>
      </c>
      <c r="Q111" s="35">
        <f t="shared" si="3"/>
        <v>0</v>
      </c>
      <c r="R111" s="35" t="str">
        <f>IFERROR(CONCATENATE(U$2,Zweckbestimmung[[#This Row],[Zweckbestimmung]]),"")</f>
        <v/>
      </c>
      <c r="S111" s="35">
        <f>IF(R111="",0,SUMIFS(Kollektenübersicht!$H:$H,Kollektenübersicht!$G:$G,R111)+SUMIFS(Kollektenübersicht!$J:$J,Kollektenübersicht!$G:$G,R111)+SUMIFS(Anfangsbestände!F:F,Anfangsbestände!E:E,R111))</f>
        <v>0</v>
      </c>
    </row>
    <row r="112" spans="1:19" x14ac:dyDescent="0.25">
      <c r="A112" s="35">
        <v>111</v>
      </c>
      <c r="B112" s="61">
        <v>1111</v>
      </c>
      <c r="C112" s="61" t="str">
        <f>IFERROR(VLOOKUP(B112,'Eingabe Zweckbestimmungen'!J:J,1,FALSE),"")</f>
        <v/>
      </c>
      <c r="D112" s="61" t="str">
        <f>IFERROR(VLOOKUP(B112,'Eingabe Zweckbestimmungen'!J:K,2,FALSE),"")</f>
        <v/>
      </c>
      <c r="E112" s="97" t="s">
        <v>3</v>
      </c>
      <c r="I112" s="35" t="str">
        <f>IFERROR(IF(Pflichtkollekte[[#This Row],[Pflichtkollekten]]="","",Pflichtkollekte[[#This Row],[Pflichtkollekten]]),"")</f>
        <v/>
      </c>
      <c r="J112" s="35" t="str">
        <f>IFERROR(IF(#REF!="","",#REF!),"")</f>
        <v/>
      </c>
      <c r="K112" s="35" t="str">
        <f>IFERROR(IF(#REF!="","",#REF!),"")</f>
        <v/>
      </c>
      <c r="N112" s="35">
        <f t="shared" si="2"/>
        <v>0</v>
      </c>
      <c r="O112" s="35" t="str">
        <f>IFERROR(CONCATENATE(U$1,Zweckbestimmung[[#This Row],[Zweckbestimmung]]),"")</f>
        <v/>
      </c>
      <c r="P112" s="35">
        <f>IF(O112="",0,SUMIFS(Kollektenübersicht!$H:$H,Kollektenübersicht!$G:$G,O112)+SUMIFS(Kollektenübersicht!$J:$J,Kollektenübersicht!$G:$G,O112)+SUMIFS(Anfangsbestände!F:F,Anfangsbestände!E:E,O112))</f>
        <v>0</v>
      </c>
      <c r="Q112" s="35">
        <f t="shared" si="3"/>
        <v>0</v>
      </c>
      <c r="R112" s="35" t="str">
        <f>IFERROR(CONCATENATE(U$2,Zweckbestimmung[[#This Row],[Zweckbestimmung]]),"")</f>
        <v/>
      </c>
      <c r="S112" s="35">
        <f>IF(R112="",0,SUMIFS(Kollektenübersicht!$H:$H,Kollektenübersicht!$G:$G,R112)+SUMIFS(Kollektenübersicht!$J:$J,Kollektenübersicht!$G:$G,R112)+SUMIFS(Anfangsbestände!F:F,Anfangsbestände!E:E,R112))</f>
        <v>0</v>
      </c>
    </row>
    <row r="113" spans="1:19" x14ac:dyDescent="0.25">
      <c r="A113" s="35">
        <v>112</v>
      </c>
      <c r="B113" s="61">
        <v>1112</v>
      </c>
      <c r="C113" s="61" t="str">
        <f>IFERROR(VLOOKUP(B113,'Eingabe Zweckbestimmungen'!J:J,1,FALSE),"")</f>
        <v/>
      </c>
      <c r="D113" s="61" t="str">
        <f>IFERROR(VLOOKUP(B113,'Eingabe Zweckbestimmungen'!J:K,2,FALSE),"")</f>
        <v/>
      </c>
      <c r="E113" s="97" t="s">
        <v>3</v>
      </c>
      <c r="I113" s="35" t="str">
        <f>IFERROR(IF(Pflichtkollekte[[#This Row],[Pflichtkollekten]]="","",Pflichtkollekte[[#This Row],[Pflichtkollekten]]),"")</f>
        <v/>
      </c>
      <c r="J113" s="35" t="str">
        <f>IFERROR(IF(#REF!="","",#REF!),"")</f>
        <v/>
      </c>
      <c r="K113" s="35" t="str">
        <f>IFERROR(IF(#REF!="","",#REF!),"")</f>
        <v/>
      </c>
      <c r="N113" s="35">
        <f t="shared" si="2"/>
        <v>0</v>
      </c>
      <c r="O113" s="35" t="str">
        <f>IFERROR(CONCATENATE(U$1,Zweckbestimmung[[#This Row],[Zweckbestimmung]]),"")</f>
        <v/>
      </c>
      <c r="P113" s="35">
        <f>IF(O113="",0,SUMIFS(Kollektenübersicht!$H:$H,Kollektenübersicht!$G:$G,O113)+SUMIFS(Kollektenübersicht!$J:$J,Kollektenübersicht!$G:$G,O113)+SUMIFS(Anfangsbestände!F:F,Anfangsbestände!E:E,O113))</f>
        <v>0</v>
      </c>
      <c r="Q113" s="35">
        <f t="shared" si="3"/>
        <v>0</v>
      </c>
      <c r="R113" s="35" t="str">
        <f>IFERROR(CONCATENATE(U$2,Zweckbestimmung[[#This Row],[Zweckbestimmung]]),"")</f>
        <v/>
      </c>
      <c r="S113" s="35">
        <f>IF(R113="",0,SUMIFS(Kollektenübersicht!$H:$H,Kollektenübersicht!$G:$G,R113)+SUMIFS(Kollektenübersicht!$J:$J,Kollektenübersicht!$G:$G,R113)+SUMIFS(Anfangsbestände!F:F,Anfangsbestände!E:E,R113))</f>
        <v>0</v>
      </c>
    </row>
    <row r="114" spans="1:19" x14ac:dyDescent="0.25">
      <c r="A114" s="35">
        <v>113</v>
      </c>
      <c r="B114" s="61">
        <v>1113</v>
      </c>
      <c r="C114" s="61" t="str">
        <f>IFERROR(VLOOKUP(B114,'Eingabe Zweckbestimmungen'!J:J,1,FALSE),"")</f>
        <v/>
      </c>
      <c r="D114" s="61" t="str">
        <f>IFERROR(VLOOKUP(B114,'Eingabe Zweckbestimmungen'!J:K,2,FALSE),"")</f>
        <v/>
      </c>
      <c r="E114" s="97" t="s">
        <v>3</v>
      </c>
      <c r="I114" s="35" t="str">
        <f>IFERROR(IF(Pflichtkollekte[[#This Row],[Pflichtkollekten]]="","",Pflichtkollekte[[#This Row],[Pflichtkollekten]]),"")</f>
        <v/>
      </c>
      <c r="J114" s="35" t="str">
        <f>IFERROR(IF(#REF!="","",#REF!),"")</f>
        <v/>
      </c>
      <c r="K114" s="35" t="str">
        <f>IFERROR(IF(#REF!="","",#REF!),"")</f>
        <v/>
      </c>
      <c r="N114" s="35">
        <f t="shared" si="2"/>
        <v>0</v>
      </c>
      <c r="O114" s="35" t="str">
        <f>IFERROR(CONCATENATE(U$1,Zweckbestimmung[[#This Row],[Zweckbestimmung]]),"")</f>
        <v/>
      </c>
      <c r="P114" s="35">
        <f>IF(O114="",0,SUMIFS(Kollektenübersicht!$H:$H,Kollektenübersicht!$G:$G,O114)+SUMIFS(Kollektenübersicht!$J:$J,Kollektenübersicht!$G:$G,O114)+SUMIFS(Anfangsbestände!F:F,Anfangsbestände!E:E,O114))</f>
        <v>0</v>
      </c>
      <c r="Q114" s="35">
        <f t="shared" si="3"/>
        <v>0</v>
      </c>
      <c r="R114" s="35" t="str">
        <f>IFERROR(CONCATENATE(U$2,Zweckbestimmung[[#This Row],[Zweckbestimmung]]),"")</f>
        <v/>
      </c>
      <c r="S114" s="35">
        <f>IF(R114="",0,SUMIFS(Kollektenübersicht!$H:$H,Kollektenübersicht!$G:$G,R114)+SUMIFS(Kollektenübersicht!$J:$J,Kollektenübersicht!$G:$G,R114)+SUMIFS(Anfangsbestände!F:F,Anfangsbestände!E:E,R114))</f>
        <v>0</v>
      </c>
    </row>
    <row r="115" spans="1:19" x14ac:dyDescent="0.25">
      <c r="A115" s="35">
        <v>114</v>
      </c>
      <c r="B115" s="61">
        <v>1114</v>
      </c>
      <c r="C115" s="61" t="str">
        <f>IFERROR(VLOOKUP(B115,'Eingabe Zweckbestimmungen'!J:J,1,FALSE),"")</f>
        <v/>
      </c>
      <c r="D115" s="61" t="str">
        <f>IFERROR(VLOOKUP(B115,'Eingabe Zweckbestimmungen'!J:K,2,FALSE),"")</f>
        <v/>
      </c>
      <c r="E115" s="97" t="s">
        <v>3</v>
      </c>
      <c r="I115" s="35" t="str">
        <f>IFERROR(IF(Pflichtkollekte[[#This Row],[Pflichtkollekten]]="","",Pflichtkollekte[[#This Row],[Pflichtkollekten]]),"")</f>
        <v/>
      </c>
      <c r="J115" s="35" t="str">
        <f>IFERROR(IF(#REF!="","",#REF!),"")</f>
        <v/>
      </c>
      <c r="K115" s="35" t="str">
        <f>IFERROR(IF(#REF!="","",#REF!),"")</f>
        <v/>
      </c>
      <c r="N115" s="35">
        <f t="shared" si="2"/>
        <v>0</v>
      </c>
      <c r="O115" s="35" t="str">
        <f>IFERROR(CONCATENATE(U$1,Zweckbestimmung[[#This Row],[Zweckbestimmung]]),"")</f>
        <v/>
      </c>
      <c r="P115" s="35">
        <f>IF(O115="",0,SUMIFS(Kollektenübersicht!$H:$H,Kollektenübersicht!$G:$G,O115)+SUMIFS(Kollektenübersicht!$J:$J,Kollektenübersicht!$G:$G,O115)+SUMIFS(Anfangsbestände!F:F,Anfangsbestände!E:E,O115))</f>
        <v>0</v>
      </c>
      <c r="Q115" s="35">
        <f t="shared" si="3"/>
        <v>0</v>
      </c>
      <c r="R115" s="35" t="str">
        <f>IFERROR(CONCATENATE(U$2,Zweckbestimmung[[#This Row],[Zweckbestimmung]]),"")</f>
        <v/>
      </c>
      <c r="S115" s="35">
        <f>IF(R115="",0,SUMIFS(Kollektenübersicht!$H:$H,Kollektenübersicht!$G:$G,R115)+SUMIFS(Kollektenübersicht!$J:$J,Kollektenübersicht!$G:$G,R115)+SUMIFS(Anfangsbestände!F:F,Anfangsbestände!E:E,R115))</f>
        <v>0</v>
      </c>
    </row>
    <row r="116" spans="1:19" x14ac:dyDescent="0.25">
      <c r="A116" s="35">
        <v>115</v>
      </c>
      <c r="B116" s="61">
        <v>1115</v>
      </c>
      <c r="C116" s="61" t="str">
        <f>IFERROR(VLOOKUP(B116,'Eingabe Zweckbestimmungen'!J:J,1,FALSE),"")</f>
        <v/>
      </c>
      <c r="D116" s="61" t="str">
        <f>IFERROR(VLOOKUP(B116,'Eingabe Zweckbestimmungen'!J:K,2,FALSE),"")</f>
        <v/>
      </c>
      <c r="E116" s="97" t="s">
        <v>3</v>
      </c>
      <c r="I116" s="35" t="str">
        <f>IFERROR(IF(Pflichtkollekte[[#This Row],[Pflichtkollekten]]="","",Pflichtkollekte[[#This Row],[Pflichtkollekten]]),"")</f>
        <v/>
      </c>
      <c r="J116" s="35" t="str">
        <f>IFERROR(IF(#REF!="","",#REF!),"")</f>
        <v/>
      </c>
      <c r="K116" s="35" t="str">
        <f>IFERROR(IF(#REF!="","",#REF!),"")</f>
        <v/>
      </c>
      <c r="N116" s="35">
        <f t="shared" si="2"/>
        <v>0</v>
      </c>
      <c r="O116" s="35" t="str">
        <f>IFERROR(CONCATENATE(U$1,Zweckbestimmung[[#This Row],[Zweckbestimmung]]),"")</f>
        <v/>
      </c>
      <c r="P116" s="35">
        <f>IF(O116="",0,SUMIFS(Kollektenübersicht!$H:$H,Kollektenübersicht!$G:$G,O116)+SUMIFS(Kollektenübersicht!$J:$J,Kollektenübersicht!$G:$G,O116)+SUMIFS(Anfangsbestände!F:F,Anfangsbestände!E:E,O116))</f>
        <v>0</v>
      </c>
      <c r="Q116" s="35">
        <f t="shared" si="3"/>
        <v>0</v>
      </c>
      <c r="R116" s="35" t="str">
        <f>IFERROR(CONCATENATE(U$2,Zweckbestimmung[[#This Row],[Zweckbestimmung]]),"")</f>
        <v/>
      </c>
      <c r="S116" s="35">
        <f>IF(R116="",0,SUMIFS(Kollektenübersicht!$H:$H,Kollektenübersicht!$G:$G,R116)+SUMIFS(Kollektenübersicht!$J:$J,Kollektenübersicht!$G:$G,R116)+SUMIFS(Anfangsbestände!F:F,Anfangsbestände!E:E,R116))</f>
        <v>0</v>
      </c>
    </row>
    <row r="117" spans="1:19" x14ac:dyDescent="0.25">
      <c r="A117" s="35">
        <v>116</v>
      </c>
      <c r="B117" s="61">
        <v>1116</v>
      </c>
      <c r="C117" s="61" t="str">
        <f>IFERROR(VLOOKUP(B117,'Eingabe Zweckbestimmungen'!J:J,1,FALSE),"")</f>
        <v/>
      </c>
      <c r="D117" s="61" t="str">
        <f>IFERROR(VLOOKUP(B117,'Eingabe Zweckbestimmungen'!J:K,2,FALSE),"")</f>
        <v/>
      </c>
      <c r="E117" s="97" t="s">
        <v>3</v>
      </c>
      <c r="I117" s="35" t="str">
        <f>IFERROR(IF(Pflichtkollekte[[#This Row],[Pflichtkollekten]]="","",Pflichtkollekte[[#This Row],[Pflichtkollekten]]),"")</f>
        <v/>
      </c>
      <c r="J117" s="35" t="str">
        <f>IFERROR(IF(#REF!="","",#REF!),"")</f>
        <v/>
      </c>
      <c r="K117" s="35" t="str">
        <f>IFERROR(IF(#REF!="","",#REF!),"")</f>
        <v/>
      </c>
      <c r="N117" s="35">
        <f t="shared" si="2"/>
        <v>0</v>
      </c>
      <c r="O117" s="35" t="str">
        <f>IFERROR(CONCATENATE(U$1,Zweckbestimmung[[#This Row],[Zweckbestimmung]]),"")</f>
        <v/>
      </c>
      <c r="P117" s="35">
        <f>IF(O117="",0,SUMIFS(Kollektenübersicht!$H:$H,Kollektenübersicht!$G:$G,O117)+SUMIFS(Kollektenübersicht!$J:$J,Kollektenübersicht!$G:$G,O117)+SUMIFS(Anfangsbestände!F:F,Anfangsbestände!E:E,O117))</f>
        <v>0</v>
      </c>
      <c r="Q117" s="35">
        <f t="shared" si="3"/>
        <v>0</v>
      </c>
      <c r="R117" s="35" t="str">
        <f>IFERROR(CONCATENATE(U$2,Zweckbestimmung[[#This Row],[Zweckbestimmung]]),"")</f>
        <v/>
      </c>
      <c r="S117" s="35">
        <f>IF(R117="",0,SUMIFS(Kollektenübersicht!$H:$H,Kollektenübersicht!$G:$G,R117)+SUMIFS(Kollektenübersicht!$J:$J,Kollektenübersicht!$G:$G,R117)+SUMIFS(Anfangsbestände!F:F,Anfangsbestände!E:E,R117))</f>
        <v>0</v>
      </c>
    </row>
    <row r="118" spans="1:19" x14ac:dyDescent="0.25">
      <c r="A118" s="35">
        <v>117</v>
      </c>
      <c r="B118" s="61">
        <v>1117</v>
      </c>
      <c r="C118" s="61" t="str">
        <f>IFERROR(VLOOKUP(B118,'Eingabe Zweckbestimmungen'!J:J,1,FALSE),"")</f>
        <v/>
      </c>
      <c r="D118" s="61" t="str">
        <f>IFERROR(VLOOKUP(B118,'Eingabe Zweckbestimmungen'!J:K,2,FALSE),"")</f>
        <v/>
      </c>
      <c r="E118" s="97" t="s">
        <v>3</v>
      </c>
      <c r="I118" s="35" t="str">
        <f>IFERROR(IF(Pflichtkollekte[[#This Row],[Pflichtkollekten]]="","",Pflichtkollekte[[#This Row],[Pflichtkollekten]]),"")</f>
        <v/>
      </c>
      <c r="J118" s="35" t="str">
        <f>IFERROR(IF(#REF!="","",#REF!),"")</f>
        <v/>
      </c>
      <c r="K118" s="35" t="str">
        <f>IFERROR(IF(#REF!="","",#REF!),"")</f>
        <v/>
      </c>
      <c r="N118" s="35">
        <f t="shared" si="2"/>
        <v>0</v>
      </c>
      <c r="O118" s="35" t="str">
        <f>IFERROR(CONCATENATE(U$1,Zweckbestimmung[[#This Row],[Zweckbestimmung]]),"")</f>
        <v/>
      </c>
      <c r="P118" s="35">
        <f>IF(O118="",0,SUMIFS(Kollektenübersicht!$H:$H,Kollektenübersicht!$G:$G,O118)+SUMIFS(Kollektenübersicht!$J:$J,Kollektenübersicht!$G:$G,O118)+SUMIFS(Anfangsbestände!F:F,Anfangsbestände!E:E,O118))</f>
        <v>0</v>
      </c>
      <c r="Q118" s="35">
        <f t="shared" si="3"/>
        <v>0</v>
      </c>
      <c r="R118" s="35" t="str">
        <f>IFERROR(CONCATENATE(U$2,Zweckbestimmung[[#This Row],[Zweckbestimmung]]),"")</f>
        <v/>
      </c>
      <c r="S118" s="35">
        <f>IF(R118="",0,SUMIFS(Kollektenübersicht!$H:$H,Kollektenübersicht!$G:$G,R118)+SUMIFS(Kollektenübersicht!$J:$J,Kollektenübersicht!$G:$G,R118)+SUMIFS(Anfangsbestände!F:F,Anfangsbestände!E:E,R118))</f>
        <v>0</v>
      </c>
    </row>
    <row r="119" spans="1:19" x14ac:dyDescent="0.25">
      <c r="A119" s="35">
        <v>118</v>
      </c>
      <c r="B119" s="61">
        <v>1118</v>
      </c>
      <c r="C119" s="61" t="str">
        <f>IFERROR(VLOOKUP(B119,'Eingabe Zweckbestimmungen'!J:J,1,FALSE),"")</f>
        <v/>
      </c>
      <c r="D119" s="61" t="str">
        <f>IFERROR(VLOOKUP(B119,'Eingabe Zweckbestimmungen'!J:K,2,FALSE),"")</f>
        <v/>
      </c>
      <c r="E119" s="97" t="s">
        <v>3</v>
      </c>
      <c r="I119" s="35" t="str">
        <f>IFERROR(IF(Pflichtkollekte[[#This Row],[Pflichtkollekten]]="","",Pflichtkollekte[[#This Row],[Pflichtkollekten]]),"")</f>
        <v/>
      </c>
      <c r="J119" s="35" t="str">
        <f>IFERROR(IF(#REF!="","",#REF!),"")</f>
        <v/>
      </c>
      <c r="K119" s="35" t="str">
        <f>IFERROR(IF(#REF!="","",#REF!),"")</f>
        <v/>
      </c>
      <c r="N119" s="35">
        <f t="shared" si="2"/>
        <v>0</v>
      </c>
      <c r="O119" s="35" t="str">
        <f>IFERROR(CONCATENATE(U$1,Zweckbestimmung[[#This Row],[Zweckbestimmung]]),"")</f>
        <v/>
      </c>
      <c r="P119" s="35">
        <f>IF(O119="",0,SUMIFS(Kollektenübersicht!$H:$H,Kollektenübersicht!$G:$G,O119)+SUMIFS(Kollektenübersicht!$J:$J,Kollektenübersicht!$G:$G,O119)+SUMIFS(Anfangsbestände!F:F,Anfangsbestände!E:E,O119))</f>
        <v>0</v>
      </c>
      <c r="Q119" s="35">
        <f t="shared" si="3"/>
        <v>0</v>
      </c>
      <c r="R119" s="35" t="str">
        <f>IFERROR(CONCATENATE(U$2,Zweckbestimmung[[#This Row],[Zweckbestimmung]]),"")</f>
        <v/>
      </c>
      <c r="S119" s="35">
        <f>IF(R119="",0,SUMIFS(Kollektenübersicht!$H:$H,Kollektenübersicht!$G:$G,R119)+SUMIFS(Kollektenübersicht!$J:$J,Kollektenübersicht!$G:$G,R119)+SUMIFS(Anfangsbestände!F:F,Anfangsbestände!E:E,R119))</f>
        <v>0</v>
      </c>
    </row>
    <row r="120" spans="1:19" x14ac:dyDescent="0.25">
      <c r="A120" s="35">
        <v>119</v>
      </c>
      <c r="B120" s="61">
        <v>1119</v>
      </c>
      <c r="C120" s="61" t="str">
        <f>IFERROR(VLOOKUP(B120,'Eingabe Zweckbestimmungen'!J:J,1,FALSE),"")</f>
        <v/>
      </c>
      <c r="D120" s="61" t="str">
        <f>IFERROR(VLOOKUP(B120,'Eingabe Zweckbestimmungen'!J:K,2,FALSE),"")</f>
        <v/>
      </c>
      <c r="E120" s="97" t="s">
        <v>3</v>
      </c>
      <c r="I120" s="35" t="str">
        <f>IFERROR(IF(Pflichtkollekte[[#This Row],[Pflichtkollekten]]="","",Pflichtkollekte[[#This Row],[Pflichtkollekten]]),"")</f>
        <v/>
      </c>
      <c r="J120" s="35" t="str">
        <f>IFERROR(IF(#REF!="","",#REF!),"")</f>
        <v/>
      </c>
      <c r="K120" s="35" t="str">
        <f>IFERROR(IF(#REF!="","",#REF!),"")</f>
        <v/>
      </c>
      <c r="N120" s="35">
        <f t="shared" si="2"/>
        <v>0</v>
      </c>
      <c r="O120" s="35" t="str">
        <f>IFERROR(CONCATENATE(U$1,Zweckbestimmung[[#This Row],[Zweckbestimmung]]),"")</f>
        <v/>
      </c>
      <c r="P120" s="35">
        <f>IF(O120="",0,SUMIFS(Kollektenübersicht!$H:$H,Kollektenübersicht!$G:$G,O120)+SUMIFS(Kollektenübersicht!$J:$J,Kollektenübersicht!$G:$G,O120)+SUMIFS(Anfangsbestände!F:F,Anfangsbestände!E:E,O120))</f>
        <v>0</v>
      </c>
      <c r="Q120" s="35">
        <f t="shared" si="3"/>
        <v>0</v>
      </c>
      <c r="R120" s="35" t="str">
        <f>IFERROR(CONCATENATE(U$2,Zweckbestimmung[[#This Row],[Zweckbestimmung]]),"")</f>
        <v/>
      </c>
      <c r="S120" s="35">
        <f>IF(R120="",0,SUMIFS(Kollektenübersicht!$H:$H,Kollektenübersicht!$G:$G,R120)+SUMIFS(Kollektenübersicht!$J:$J,Kollektenübersicht!$G:$G,R120)+SUMIFS(Anfangsbestände!F:F,Anfangsbestände!E:E,R120))</f>
        <v>0</v>
      </c>
    </row>
    <row r="121" spans="1:19" x14ac:dyDescent="0.25">
      <c r="A121" s="35">
        <v>120</v>
      </c>
      <c r="B121" s="61">
        <v>1120</v>
      </c>
      <c r="C121" s="61" t="str">
        <f>IFERROR(VLOOKUP(B121,'Eingabe Zweckbestimmungen'!J:J,1,FALSE),"")</f>
        <v/>
      </c>
      <c r="D121" s="61" t="str">
        <f>IFERROR(VLOOKUP(B121,'Eingabe Zweckbestimmungen'!J:K,2,FALSE),"")</f>
        <v/>
      </c>
      <c r="E121" s="97" t="s">
        <v>3</v>
      </c>
      <c r="I121" s="35" t="str">
        <f>IFERROR(IF(Pflichtkollekte[[#This Row],[Pflichtkollekten]]="","",Pflichtkollekte[[#This Row],[Pflichtkollekten]]),"")</f>
        <v/>
      </c>
      <c r="J121" s="35" t="str">
        <f>IFERROR(IF(#REF!="","",#REF!),"")</f>
        <v/>
      </c>
      <c r="K121" s="35" t="str">
        <f>IFERROR(IF(#REF!="","",#REF!),"")</f>
        <v/>
      </c>
      <c r="N121" s="35">
        <f t="shared" si="2"/>
        <v>0</v>
      </c>
      <c r="O121" s="35" t="str">
        <f>IFERROR(CONCATENATE(U$1,Zweckbestimmung[[#This Row],[Zweckbestimmung]]),"")</f>
        <v/>
      </c>
      <c r="P121" s="35">
        <f>IF(O121="",0,SUMIFS(Kollektenübersicht!$H:$H,Kollektenübersicht!$G:$G,O121)+SUMIFS(Kollektenübersicht!$J:$J,Kollektenübersicht!$G:$G,O121)+SUMIFS(Anfangsbestände!F:F,Anfangsbestände!E:E,O121))</f>
        <v>0</v>
      </c>
      <c r="Q121" s="35">
        <f t="shared" si="3"/>
        <v>0</v>
      </c>
      <c r="R121" s="35" t="str">
        <f>IFERROR(CONCATENATE(U$2,Zweckbestimmung[[#This Row],[Zweckbestimmung]]),"")</f>
        <v/>
      </c>
      <c r="S121" s="35">
        <f>IF(R121="",0,SUMIFS(Kollektenübersicht!$H:$H,Kollektenübersicht!$G:$G,R121)+SUMIFS(Kollektenübersicht!$J:$J,Kollektenübersicht!$G:$G,R121)+SUMIFS(Anfangsbestände!F:F,Anfangsbestände!E:E,R121))</f>
        <v>0</v>
      </c>
    </row>
    <row r="122" spans="1:19" x14ac:dyDescent="0.25">
      <c r="A122" s="35">
        <v>121</v>
      </c>
      <c r="B122" s="61">
        <v>1121</v>
      </c>
      <c r="C122" s="61" t="str">
        <f>IFERROR(VLOOKUP(B122,'Eingabe Zweckbestimmungen'!J:J,1,FALSE),"")</f>
        <v/>
      </c>
      <c r="D122" s="61" t="str">
        <f>IFERROR(VLOOKUP(B122,'Eingabe Zweckbestimmungen'!J:K,2,FALSE),"")</f>
        <v/>
      </c>
      <c r="E122" s="97" t="s">
        <v>3</v>
      </c>
      <c r="I122" s="35" t="str">
        <f>IFERROR(IF(Pflichtkollekte[[#This Row],[Pflichtkollekten]]="","",Pflichtkollekte[[#This Row],[Pflichtkollekten]]),"")</f>
        <v/>
      </c>
      <c r="J122" s="35" t="str">
        <f>IFERROR(IF(#REF!="","",#REF!),"")</f>
        <v/>
      </c>
      <c r="K122" s="35" t="str">
        <f>IFERROR(IF(#REF!="","",#REF!),"")</f>
        <v/>
      </c>
      <c r="N122" s="35">
        <f t="shared" si="2"/>
        <v>0</v>
      </c>
      <c r="O122" s="35" t="str">
        <f>IFERROR(CONCATENATE(U$1,Zweckbestimmung[[#This Row],[Zweckbestimmung]]),"")</f>
        <v/>
      </c>
      <c r="P122" s="35">
        <f>IF(O122="",0,SUMIFS(Kollektenübersicht!$H:$H,Kollektenübersicht!$G:$G,O122)+SUMIFS(Kollektenübersicht!$J:$J,Kollektenübersicht!$G:$G,O122)+SUMIFS(Anfangsbestände!F:F,Anfangsbestände!E:E,O122))</f>
        <v>0</v>
      </c>
      <c r="Q122" s="35">
        <f t="shared" si="3"/>
        <v>0</v>
      </c>
      <c r="R122" s="35" t="str">
        <f>IFERROR(CONCATENATE(U$2,Zweckbestimmung[[#This Row],[Zweckbestimmung]]),"")</f>
        <v/>
      </c>
      <c r="S122" s="35">
        <f>IF(R122="",0,SUMIFS(Kollektenübersicht!$H:$H,Kollektenübersicht!$G:$G,R122)+SUMIFS(Kollektenübersicht!$J:$J,Kollektenübersicht!$G:$G,R122)+SUMIFS(Anfangsbestände!F:F,Anfangsbestände!E:E,R122))</f>
        <v>0</v>
      </c>
    </row>
    <row r="123" spans="1:19" x14ac:dyDescent="0.25">
      <c r="A123" s="35">
        <v>122</v>
      </c>
      <c r="B123" s="61">
        <v>1122</v>
      </c>
      <c r="C123" s="61" t="str">
        <f>IFERROR(VLOOKUP(B123,'Eingabe Zweckbestimmungen'!J:J,1,FALSE),"")</f>
        <v/>
      </c>
      <c r="D123" s="61" t="str">
        <f>IFERROR(VLOOKUP(B123,'Eingabe Zweckbestimmungen'!J:K,2,FALSE),"")</f>
        <v/>
      </c>
      <c r="E123" s="97" t="s">
        <v>3</v>
      </c>
      <c r="I123" s="35" t="str">
        <f>IFERROR(IF(Pflichtkollekte[[#This Row],[Pflichtkollekten]]="","",Pflichtkollekte[[#This Row],[Pflichtkollekten]]),"")</f>
        <v/>
      </c>
      <c r="J123" s="35" t="str">
        <f>IFERROR(IF(#REF!="","",#REF!),"")</f>
        <v/>
      </c>
      <c r="K123" s="35" t="str">
        <f>IFERROR(IF(#REF!="","",#REF!),"")</f>
        <v/>
      </c>
      <c r="N123" s="35">
        <f t="shared" si="2"/>
        <v>0</v>
      </c>
      <c r="O123" s="35" t="str">
        <f>IFERROR(CONCATENATE(U$1,Zweckbestimmung[[#This Row],[Zweckbestimmung]]),"")</f>
        <v/>
      </c>
      <c r="P123" s="35">
        <f>IF(O123="",0,SUMIFS(Kollektenübersicht!$H:$H,Kollektenübersicht!$G:$G,O123)+SUMIFS(Kollektenübersicht!$J:$J,Kollektenübersicht!$G:$G,O123)+SUMIFS(Anfangsbestände!F:F,Anfangsbestände!E:E,O123))</f>
        <v>0</v>
      </c>
      <c r="Q123" s="35">
        <f t="shared" si="3"/>
        <v>0</v>
      </c>
      <c r="R123" s="35" t="str">
        <f>IFERROR(CONCATENATE(U$2,Zweckbestimmung[[#This Row],[Zweckbestimmung]]),"")</f>
        <v/>
      </c>
      <c r="S123" s="35">
        <f>IF(R123="",0,SUMIFS(Kollektenübersicht!$H:$H,Kollektenübersicht!$G:$G,R123)+SUMIFS(Kollektenübersicht!$J:$J,Kollektenübersicht!$G:$G,R123)+SUMIFS(Anfangsbestände!F:F,Anfangsbestände!E:E,R123))</f>
        <v>0</v>
      </c>
    </row>
    <row r="124" spans="1:19" x14ac:dyDescent="0.25">
      <c r="A124" s="35">
        <v>123</v>
      </c>
      <c r="B124" s="61">
        <v>1123</v>
      </c>
      <c r="C124" s="61" t="str">
        <f>IFERROR(VLOOKUP(B124,'Eingabe Zweckbestimmungen'!J:J,1,FALSE),"")</f>
        <v/>
      </c>
      <c r="D124" s="61" t="str">
        <f>IFERROR(VLOOKUP(B124,'Eingabe Zweckbestimmungen'!J:K,2,FALSE),"")</f>
        <v/>
      </c>
      <c r="E124" s="97" t="s">
        <v>3</v>
      </c>
      <c r="I124" s="35" t="str">
        <f>IFERROR(IF(Pflichtkollekte[[#This Row],[Pflichtkollekten]]="","",Pflichtkollekte[[#This Row],[Pflichtkollekten]]),"")</f>
        <v/>
      </c>
      <c r="J124" s="35" t="str">
        <f>IFERROR(IF(#REF!="","",#REF!),"")</f>
        <v/>
      </c>
      <c r="K124" s="35" t="str">
        <f>IFERROR(IF(#REF!="","",#REF!),"")</f>
        <v/>
      </c>
      <c r="N124" s="35">
        <f t="shared" si="2"/>
        <v>0</v>
      </c>
      <c r="O124" s="35" t="str">
        <f>IFERROR(CONCATENATE(U$1,Zweckbestimmung[[#This Row],[Zweckbestimmung]]),"")</f>
        <v/>
      </c>
      <c r="P124" s="35">
        <f>IF(O124="",0,SUMIFS(Kollektenübersicht!$H:$H,Kollektenübersicht!$G:$G,O124)+SUMIFS(Kollektenübersicht!$J:$J,Kollektenübersicht!$G:$G,O124)+SUMIFS(Anfangsbestände!F:F,Anfangsbestände!E:E,O124))</f>
        <v>0</v>
      </c>
      <c r="Q124" s="35">
        <f t="shared" si="3"/>
        <v>0</v>
      </c>
      <c r="R124" s="35" t="str">
        <f>IFERROR(CONCATENATE(U$2,Zweckbestimmung[[#This Row],[Zweckbestimmung]]),"")</f>
        <v/>
      </c>
      <c r="S124" s="35">
        <f>IF(R124="",0,SUMIFS(Kollektenübersicht!$H:$H,Kollektenübersicht!$G:$G,R124)+SUMIFS(Kollektenübersicht!$J:$J,Kollektenübersicht!$G:$G,R124)+SUMIFS(Anfangsbestände!F:F,Anfangsbestände!E:E,R124))</f>
        <v>0</v>
      </c>
    </row>
    <row r="125" spans="1:19" x14ac:dyDescent="0.25">
      <c r="A125" s="35">
        <v>124</v>
      </c>
      <c r="B125" s="61">
        <v>1124</v>
      </c>
      <c r="C125" s="61" t="str">
        <f>IFERROR(VLOOKUP(B125,'Eingabe Zweckbestimmungen'!J:J,1,FALSE),"")</f>
        <v/>
      </c>
      <c r="D125" s="61" t="str">
        <f>IFERROR(VLOOKUP(B125,'Eingabe Zweckbestimmungen'!J:K,2,FALSE),"")</f>
        <v/>
      </c>
      <c r="E125" s="97" t="s">
        <v>3</v>
      </c>
      <c r="I125" s="35" t="str">
        <f>IFERROR(IF(Pflichtkollekte[[#This Row],[Pflichtkollekten]]="","",Pflichtkollekte[[#This Row],[Pflichtkollekten]]),"")</f>
        <v/>
      </c>
      <c r="J125" s="35" t="str">
        <f>IFERROR(IF(#REF!="","",#REF!),"")</f>
        <v/>
      </c>
      <c r="K125" s="35" t="str">
        <f>IFERROR(IF(#REF!="","",#REF!),"")</f>
        <v/>
      </c>
      <c r="N125" s="35">
        <f t="shared" si="2"/>
        <v>0</v>
      </c>
      <c r="O125" s="35" t="str">
        <f>IFERROR(CONCATENATE(U$1,Zweckbestimmung[[#This Row],[Zweckbestimmung]]),"")</f>
        <v/>
      </c>
      <c r="P125" s="35">
        <f>IF(O125="",0,SUMIFS(Kollektenübersicht!$H:$H,Kollektenübersicht!$G:$G,O125)+SUMIFS(Kollektenübersicht!$J:$J,Kollektenübersicht!$G:$G,O125)+SUMIFS(Anfangsbestände!F:F,Anfangsbestände!E:E,O125))</f>
        <v>0</v>
      </c>
      <c r="Q125" s="35">
        <f t="shared" si="3"/>
        <v>0</v>
      </c>
      <c r="R125" s="35" t="str">
        <f>IFERROR(CONCATENATE(U$2,Zweckbestimmung[[#This Row],[Zweckbestimmung]]),"")</f>
        <v/>
      </c>
      <c r="S125" s="35">
        <f>IF(R125="",0,SUMIFS(Kollektenübersicht!$H:$H,Kollektenübersicht!$G:$G,R125)+SUMIFS(Kollektenübersicht!$J:$J,Kollektenübersicht!$G:$G,R125)+SUMIFS(Anfangsbestände!F:F,Anfangsbestände!E:E,R125))</f>
        <v>0</v>
      </c>
    </row>
    <row r="126" spans="1:19" x14ac:dyDescent="0.25">
      <c r="A126" s="35">
        <v>125</v>
      </c>
      <c r="B126" s="61">
        <v>1125</v>
      </c>
      <c r="C126" s="61" t="str">
        <f>IFERROR(VLOOKUP(B126,'Eingabe Zweckbestimmungen'!J:J,1,FALSE),"")</f>
        <v/>
      </c>
      <c r="D126" s="61" t="str">
        <f>IFERROR(VLOOKUP(B126,'Eingabe Zweckbestimmungen'!J:K,2,FALSE),"")</f>
        <v/>
      </c>
      <c r="E126" s="97" t="s">
        <v>3</v>
      </c>
      <c r="I126" s="35" t="str">
        <f>IFERROR(IF(Pflichtkollekte[[#This Row],[Pflichtkollekten]]="","",Pflichtkollekte[[#This Row],[Pflichtkollekten]]),"")</f>
        <v/>
      </c>
      <c r="J126" s="35" t="str">
        <f>IFERROR(IF(#REF!="","",#REF!),"")</f>
        <v/>
      </c>
      <c r="K126" s="35" t="str">
        <f>IFERROR(IF(#REF!="","",#REF!),"")</f>
        <v/>
      </c>
      <c r="N126" s="35">
        <f t="shared" si="2"/>
        <v>0</v>
      </c>
      <c r="O126" s="35" t="str">
        <f>IFERROR(CONCATENATE(U$1,Zweckbestimmung[[#This Row],[Zweckbestimmung]]),"")</f>
        <v/>
      </c>
      <c r="P126" s="35">
        <f>IF(O126="",0,SUMIFS(Kollektenübersicht!$H:$H,Kollektenübersicht!$G:$G,O126)+SUMIFS(Kollektenübersicht!$J:$J,Kollektenübersicht!$G:$G,O126)+SUMIFS(Anfangsbestände!F:F,Anfangsbestände!E:E,O126))</f>
        <v>0</v>
      </c>
      <c r="Q126" s="35">
        <f t="shared" si="3"/>
        <v>0</v>
      </c>
      <c r="R126" s="35" t="str">
        <f>IFERROR(CONCATENATE(U$2,Zweckbestimmung[[#This Row],[Zweckbestimmung]]),"")</f>
        <v/>
      </c>
      <c r="S126" s="35">
        <f>IF(R126="",0,SUMIFS(Kollektenübersicht!$H:$H,Kollektenübersicht!$G:$G,R126)+SUMIFS(Kollektenübersicht!$J:$J,Kollektenübersicht!$G:$G,R126)+SUMIFS(Anfangsbestände!F:F,Anfangsbestände!E:E,R126))</f>
        <v>0</v>
      </c>
    </row>
    <row r="127" spans="1:19" x14ac:dyDescent="0.25">
      <c r="A127" s="35">
        <v>126</v>
      </c>
      <c r="B127" s="61">
        <v>1126</v>
      </c>
      <c r="C127" s="61" t="str">
        <f>IFERROR(VLOOKUP(B127,'Eingabe Zweckbestimmungen'!J:J,1,FALSE),"")</f>
        <v/>
      </c>
      <c r="D127" s="61" t="str">
        <f>IFERROR(VLOOKUP(B127,'Eingabe Zweckbestimmungen'!J:K,2,FALSE),"")</f>
        <v/>
      </c>
      <c r="E127" s="97" t="s">
        <v>3</v>
      </c>
      <c r="I127" s="35" t="str">
        <f>IFERROR(IF(Pflichtkollekte[[#This Row],[Pflichtkollekten]]="","",Pflichtkollekte[[#This Row],[Pflichtkollekten]]),"")</f>
        <v/>
      </c>
      <c r="J127" s="35" t="str">
        <f>IFERROR(IF(#REF!="","",#REF!),"")</f>
        <v/>
      </c>
      <c r="K127" s="35" t="str">
        <f>IFERROR(IF(#REF!="","",#REF!),"")</f>
        <v/>
      </c>
      <c r="N127" s="35">
        <f t="shared" si="2"/>
        <v>0</v>
      </c>
      <c r="O127" s="35" t="str">
        <f>IFERROR(CONCATENATE(U$1,Zweckbestimmung[[#This Row],[Zweckbestimmung]]),"")</f>
        <v/>
      </c>
      <c r="P127" s="35">
        <f>IF(O127="",0,SUMIFS(Kollektenübersicht!$H:$H,Kollektenübersicht!$G:$G,O127)+SUMIFS(Kollektenübersicht!$J:$J,Kollektenübersicht!$G:$G,O127)+SUMIFS(Anfangsbestände!F:F,Anfangsbestände!E:E,O127))</f>
        <v>0</v>
      </c>
      <c r="Q127" s="35">
        <f t="shared" si="3"/>
        <v>0</v>
      </c>
      <c r="R127" s="35" t="str">
        <f>IFERROR(CONCATENATE(U$2,Zweckbestimmung[[#This Row],[Zweckbestimmung]]),"")</f>
        <v/>
      </c>
      <c r="S127" s="35">
        <f>IF(R127="",0,SUMIFS(Kollektenübersicht!$H:$H,Kollektenübersicht!$G:$G,R127)+SUMIFS(Kollektenübersicht!$J:$J,Kollektenübersicht!$G:$G,R127)+SUMIFS(Anfangsbestände!F:F,Anfangsbestände!E:E,R127))</f>
        <v>0</v>
      </c>
    </row>
    <row r="128" spans="1:19" x14ac:dyDescent="0.25">
      <c r="A128" s="35">
        <v>127</v>
      </c>
      <c r="B128" s="61">
        <v>1127</v>
      </c>
      <c r="C128" s="61" t="str">
        <f>IFERROR(VLOOKUP(B128,'Eingabe Zweckbestimmungen'!J:J,1,FALSE),"")</f>
        <v/>
      </c>
      <c r="D128" s="61" t="str">
        <f>IFERROR(VLOOKUP(B128,'Eingabe Zweckbestimmungen'!J:K,2,FALSE),"")</f>
        <v/>
      </c>
      <c r="E128" s="97" t="s">
        <v>3</v>
      </c>
      <c r="I128" s="35" t="str">
        <f>IFERROR(IF(Pflichtkollekte[[#This Row],[Pflichtkollekten]]="","",Pflichtkollekte[[#This Row],[Pflichtkollekten]]),"")</f>
        <v/>
      </c>
      <c r="J128" s="35" t="str">
        <f>IFERROR(IF(#REF!="","",#REF!),"")</f>
        <v/>
      </c>
      <c r="K128" s="35" t="str">
        <f>IFERROR(IF(#REF!="","",#REF!),"")</f>
        <v/>
      </c>
      <c r="N128" s="35">
        <f t="shared" si="2"/>
        <v>0</v>
      </c>
      <c r="O128" s="35" t="str">
        <f>IFERROR(CONCATENATE(U$1,Zweckbestimmung[[#This Row],[Zweckbestimmung]]),"")</f>
        <v/>
      </c>
      <c r="P128" s="35">
        <f>IF(O128="",0,SUMIFS(Kollektenübersicht!$H:$H,Kollektenübersicht!$G:$G,O128)+SUMIFS(Kollektenübersicht!$J:$J,Kollektenübersicht!$G:$G,O128)+SUMIFS(Anfangsbestände!F:F,Anfangsbestände!E:E,O128))</f>
        <v>0</v>
      </c>
      <c r="Q128" s="35">
        <f t="shared" si="3"/>
        <v>0</v>
      </c>
      <c r="R128" s="35" t="str">
        <f>IFERROR(CONCATENATE(U$2,Zweckbestimmung[[#This Row],[Zweckbestimmung]]),"")</f>
        <v/>
      </c>
      <c r="S128" s="35">
        <f>IF(R128="",0,SUMIFS(Kollektenübersicht!$H:$H,Kollektenübersicht!$G:$G,R128)+SUMIFS(Kollektenübersicht!$J:$J,Kollektenübersicht!$G:$G,R128)+SUMIFS(Anfangsbestände!F:F,Anfangsbestände!E:E,R128))</f>
        <v>0</v>
      </c>
    </row>
    <row r="129" spans="1:19" x14ac:dyDescent="0.25">
      <c r="A129" s="35">
        <v>128</v>
      </c>
      <c r="B129" s="61">
        <v>1128</v>
      </c>
      <c r="C129" s="61" t="str">
        <f>IFERROR(VLOOKUP(B129,'Eingabe Zweckbestimmungen'!J:J,1,FALSE),"")</f>
        <v/>
      </c>
      <c r="D129" s="61" t="str">
        <f>IFERROR(VLOOKUP(B129,'Eingabe Zweckbestimmungen'!J:K,2,FALSE),"")</f>
        <v/>
      </c>
      <c r="E129" s="97" t="s">
        <v>3</v>
      </c>
      <c r="I129" s="35" t="str">
        <f>IFERROR(IF(Pflichtkollekte[[#This Row],[Pflichtkollekten]]="","",Pflichtkollekte[[#This Row],[Pflichtkollekten]]),"")</f>
        <v/>
      </c>
      <c r="J129" s="35" t="str">
        <f>IFERROR(IF(#REF!="","",#REF!),"")</f>
        <v/>
      </c>
      <c r="K129" s="35" t="str">
        <f>IFERROR(IF(#REF!="","",#REF!),"")</f>
        <v/>
      </c>
      <c r="N129" s="35">
        <f t="shared" si="2"/>
        <v>0</v>
      </c>
      <c r="O129" s="35" t="str">
        <f>IFERROR(CONCATENATE(U$1,Zweckbestimmung[[#This Row],[Zweckbestimmung]]),"")</f>
        <v/>
      </c>
      <c r="P129" s="35">
        <f>IF(O129="",0,SUMIFS(Kollektenübersicht!$H:$H,Kollektenübersicht!$G:$G,O129)+SUMIFS(Kollektenübersicht!$J:$J,Kollektenübersicht!$G:$G,O129)+SUMIFS(Anfangsbestände!F:F,Anfangsbestände!E:E,O129))</f>
        <v>0</v>
      </c>
      <c r="Q129" s="35">
        <f t="shared" si="3"/>
        <v>0</v>
      </c>
      <c r="R129" s="35" t="str">
        <f>IFERROR(CONCATENATE(U$2,Zweckbestimmung[[#This Row],[Zweckbestimmung]]),"")</f>
        <v/>
      </c>
      <c r="S129" s="35">
        <f>IF(R129="",0,SUMIFS(Kollektenübersicht!$H:$H,Kollektenübersicht!$G:$G,R129)+SUMIFS(Kollektenübersicht!$J:$J,Kollektenübersicht!$G:$G,R129)+SUMIFS(Anfangsbestände!F:F,Anfangsbestände!E:E,R129))</f>
        <v>0</v>
      </c>
    </row>
    <row r="130" spans="1:19" x14ac:dyDescent="0.25">
      <c r="A130" s="35">
        <v>129</v>
      </c>
      <c r="B130" s="61">
        <v>1129</v>
      </c>
      <c r="C130" s="61" t="str">
        <f>IFERROR(VLOOKUP(B130,'Eingabe Zweckbestimmungen'!J:J,1,FALSE),"")</f>
        <v/>
      </c>
      <c r="D130" s="61" t="str">
        <f>IFERROR(VLOOKUP(B130,'Eingabe Zweckbestimmungen'!J:K,2,FALSE),"")</f>
        <v/>
      </c>
      <c r="E130" s="97" t="s">
        <v>3</v>
      </c>
      <c r="I130" s="35" t="str">
        <f>IFERROR(IF(Pflichtkollekte[[#This Row],[Pflichtkollekten]]="","",Pflichtkollekte[[#This Row],[Pflichtkollekten]]),"")</f>
        <v/>
      </c>
      <c r="J130" s="35" t="str">
        <f>IFERROR(IF(#REF!="","",#REF!),"")</f>
        <v/>
      </c>
      <c r="K130" s="35" t="str">
        <f>IFERROR(IF(#REF!="","",#REF!),"")</f>
        <v/>
      </c>
      <c r="N130" s="35">
        <f t="shared" si="2"/>
        <v>0</v>
      </c>
      <c r="O130" s="35" t="str">
        <f>IFERROR(CONCATENATE(U$1,Zweckbestimmung[[#This Row],[Zweckbestimmung]]),"")</f>
        <v/>
      </c>
      <c r="P130" s="35">
        <f>IF(O130="",0,SUMIFS(Kollektenübersicht!$H:$H,Kollektenübersicht!$G:$G,O130)+SUMIFS(Kollektenübersicht!$J:$J,Kollektenübersicht!$G:$G,O130)+SUMIFS(Anfangsbestände!F:F,Anfangsbestände!E:E,O130))</f>
        <v>0</v>
      </c>
      <c r="Q130" s="35">
        <f t="shared" si="3"/>
        <v>0</v>
      </c>
      <c r="R130" s="35" t="str">
        <f>IFERROR(CONCATENATE(U$2,Zweckbestimmung[[#This Row],[Zweckbestimmung]]),"")</f>
        <v/>
      </c>
      <c r="S130" s="35">
        <f>IF(R130="",0,SUMIFS(Kollektenübersicht!$H:$H,Kollektenübersicht!$G:$G,R130)+SUMIFS(Kollektenübersicht!$J:$J,Kollektenübersicht!$G:$G,R130)+SUMIFS(Anfangsbestände!F:F,Anfangsbestände!E:E,R130))</f>
        <v>0</v>
      </c>
    </row>
    <row r="131" spans="1:19" x14ac:dyDescent="0.25">
      <c r="A131" s="35">
        <v>130</v>
      </c>
      <c r="B131" s="61">
        <v>1130</v>
      </c>
      <c r="C131" s="61" t="str">
        <f>IFERROR(VLOOKUP(B131,'Eingabe Zweckbestimmungen'!J:J,1,FALSE),"")</f>
        <v/>
      </c>
      <c r="D131" s="61" t="str">
        <f>IFERROR(VLOOKUP(B131,'Eingabe Zweckbestimmungen'!J:K,2,FALSE),"")</f>
        <v/>
      </c>
      <c r="E131" s="97" t="s">
        <v>3</v>
      </c>
      <c r="I131" s="35" t="str">
        <f>IFERROR(IF(Pflichtkollekte[[#This Row],[Pflichtkollekten]]="","",Pflichtkollekte[[#This Row],[Pflichtkollekten]]),"")</f>
        <v/>
      </c>
      <c r="J131" s="35" t="str">
        <f>IFERROR(IF(#REF!="","",#REF!),"")</f>
        <v/>
      </c>
      <c r="K131" s="35" t="str">
        <f>IFERROR(IF(#REF!="","",#REF!),"")</f>
        <v/>
      </c>
      <c r="N131" s="35">
        <f t="shared" ref="N131:N151" si="4">IF(P131&lt;&gt;0,2000+A131,0)</f>
        <v>0</v>
      </c>
      <c r="O131" s="35" t="str">
        <f>IFERROR(CONCATENATE(U$1,Zweckbestimmung[[#This Row],[Zweckbestimmung]]),"")</f>
        <v/>
      </c>
      <c r="P131" s="35">
        <f>IF(O131="",0,SUMIFS(Kollektenübersicht!$H:$H,Kollektenübersicht!$G:$G,O131)+SUMIFS(Kollektenübersicht!$J:$J,Kollektenübersicht!$G:$G,O131)+SUMIFS(Anfangsbestände!F:F,Anfangsbestände!E:E,O131))</f>
        <v>0</v>
      </c>
      <c r="Q131" s="35">
        <f t="shared" ref="Q131:Q151" si="5">IF(S131&lt;&gt;0,2500+A131,0)</f>
        <v>0</v>
      </c>
      <c r="R131" s="35" t="str">
        <f>IFERROR(CONCATENATE(U$2,Zweckbestimmung[[#This Row],[Zweckbestimmung]]),"")</f>
        <v/>
      </c>
      <c r="S131" s="35">
        <f>IF(R131="",0,SUMIFS(Kollektenübersicht!$H:$H,Kollektenübersicht!$G:$G,R131)+SUMIFS(Kollektenübersicht!$J:$J,Kollektenübersicht!$G:$G,R131)+SUMIFS(Anfangsbestände!F:F,Anfangsbestände!E:E,R131))</f>
        <v>0</v>
      </c>
    </row>
    <row r="132" spans="1:19" x14ac:dyDescent="0.25">
      <c r="A132" s="35">
        <v>131</v>
      </c>
      <c r="B132" s="61">
        <v>1131</v>
      </c>
      <c r="C132" s="61" t="str">
        <f>IFERROR(VLOOKUP(B132,'Eingabe Zweckbestimmungen'!J:J,1,FALSE),"")</f>
        <v/>
      </c>
      <c r="D132" s="61" t="str">
        <f>IFERROR(VLOOKUP(B132,'Eingabe Zweckbestimmungen'!J:K,2,FALSE),"")</f>
        <v/>
      </c>
      <c r="E132" s="97" t="s">
        <v>3</v>
      </c>
      <c r="I132" s="35" t="str">
        <f>IFERROR(IF(Pflichtkollekte[[#This Row],[Pflichtkollekten]]="","",Pflichtkollekte[[#This Row],[Pflichtkollekten]]),"")</f>
        <v/>
      </c>
      <c r="J132" s="35" t="str">
        <f>IFERROR(IF(#REF!="","",#REF!),"")</f>
        <v/>
      </c>
      <c r="K132" s="35" t="str">
        <f>IFERROR(IF(#REF!="","",#REF!),"")</f>
        <v/>
      </c>
      <c r="N132" s="35">
        <f t="shared" si="4"/>
        <v>0</v>
      </c>
      <c r="O132" s="35" t="str">
        <f>IFERROR(CONCATENATE(U$1,Zweckbestimmung[[#This Row],[Zweckbestimmung]]),"")</f>
        <v/>
      </c>
      <c r="P132" s="35">
        <f>IF(O132="",0,SUMIFS(Kollektenübersicht!$H:$H,Kollektenübersicht!$G:$G,O132)+SUMIFS(Kollektenübersicht!$J:$J,Kollektenübersicht!$G:$G,O132)+SUMIFS(Anfangsbestände!F:F,Anfangsbestände!E:E,O132))</f>
        <v>0</v>
      </c>
      <c r="Q132" s="35">
        <f t="shared" si="5"/>
        <v>0</v>
      </c>
      <c r="R132" s="35" t="str">
        <f>IFERROR(CONCATENATE(U$2,Zweckbestimmung[[#This Row],[Zweckbestimmung]]),"")</f>
        <v/>
      </c>
      <c r="S132" s="35">
        <f>IF(R132="",0,SUMIFS(Kollektenübersicht!$H:$H,Kollektenübersicht!$G:$G,R132)+SUMIFS(Kollektenübersicht!$J:$J,Kollektenübersicht!$G:$G,R132)+SUMIFS(Anfangsbestände!F:F,Anfangsbestände!E:E,R132))</f>
        <v>0</v>
      </c>
    </row>
    <row r="133" spans="1:19" x14ac:dyDescent="0.25">
      <c r="A133" s="35">
        <v>132</v>
      </c>
      <c r="B133" s="61">
        <v>1132</v>
      </c>
      <c r="C133" s="61" t="str">
        <f>IFERROR(VLOOKUP(B133,'Eingabe Zweckbestimmungen'!J:J,1,FALSE),"")</f>
        <v/>
      </c>
      <c r="D133" s="61" t="str">
        <f>IFERROR(VLOOKUP(B133,'Eingabe Zweckbestimmungen'!J:K,2,FALSE),"")</f>
        <v/>
      </c>
      <c r="E133" s="97" t="s">
        <v>3</v>
      </c>
      <c r="I133" s="35" t="str">
        <f>IFERROR(IF(Pflichtkollekte[[#This Row],[Pflichtkollekten]]="","",Pflichtkollekte[[#This Row],[Pflichtkollekten]]),"")</f>
        <v/>
      </c>
      <c r="J133" s="35" t="str">
        <f>IFERROR(IF(#REF!="","",#REF!),"")</f>
        <v/>
      </c>
      <c r="K133" s="35" t="str">
        <f>IFERROR(IF(#REF!="","",#REF!),"")</f>
        <v/>
      </c>
      <c r="N133" s="35">
        <f t="shared" si="4"/>
        <v>0</v>
      </c>
      <c r="O133" s="35" t="str">
        <f>IFERROR(CONCATENATE(U$1,Zweckbestimmung[[#This Row],[Zweckbestimmung]]),"")</f>
        <v/>
      </c>
      <c r="P133" s="35">
        <f>IF(O133="",0,SUMIFS(Kollektenübersicht!$H:$H,Kollektenübersicht!$G:$G,O133)+SUMIFS(Kollektenübersicht!$J:$J,Kollektenübersicht!$G:$G,O133)+SUMIFS(Anfangsbestände!F:F,Anfangsbestände!E:E,O133))</f>
        <v>0</v>
      </c>
      <c r="Q133" s="35">
        <f t="shared" si="5"/>
        <v>0</v>
      </c>
      <c r="R133" s="35" t="str">
        <f>IFERROR(CONCATENATE(U$2,Zweckbestimmung[[#This Row],[Zweckbestimmung]]),"")</f>
        <v/>
      </c>
      <c r="S133" s="35">
        <f>IF(R133="",0,SUMIFS(Kollektenübersicht!$H:$H,Kollektenübersicht!$G:$G,R133)+SUMIFS(Kollektenübersicht!$J:$J,Kollektenübersicht!$G:$G,R133)+SUMIFS(Anfangsbestände!F:F,Anfangsbestände!E:E,R133))</f>
        <v>0</v>
      </c>
    </row>
    <row r="134" spans="1:19" x14ac:dyDescent="0.25">
      <c r="A134" s="35">
        <v>133</v>
      </c>
      <c r="B134" s="61">
        <v>1133</v>
      </c>
      <c r="C134" s="61" t="str">
        <f>IFERROR(VLOOKUP(B134,'Eingabe Zweckbestimmungen'!J:J,1,FALSE),"")</f>
        <v/>
      </c>
      <c r="D134" s="61" t="str">
        <f>IFERROR(VLOOKUP(B134,'Eingabe Zweckbestimmungen'!J:K,2,FALSE),"")</f>
        <v/>
      </c>
      <c r="E134" s="97" t="s">
        <v>3</v>
      </c>
      <c r="I134" s="35" t="str">
        <f>IFERROR(IF(Pflichtkollekte[[#This Row],[Pflichtkollekten]]="","",Pflichtkollekte[[#This Row],[Pflichtkollekten]]),"")</f>
        <v/>
      </c>
      <c r="J134" s="35" t="str">
        <f>IFERROR(IF(#REF!="","",#REF!),"")</f>
        <v/>
      </c>
      <c r="K134" s="35" t="str">
        <f>IFERROR(IF(#REF!="","",#REF!),"")</f>
        <v/>
      </c>
      <c r="N134" s="35">
        <f t="shared" si="4"/>
        <v>0</v>
      </c>
      <c r="O134" s="35" t="str">
        <f>IFERROR(CONCATENATE(U$1,Zweckbestimmung[[#This Row],[Zweckbestimmung]]),"")</f>
        <v/>
      </c>
      <c r="P134" s="35">
        <f>IF(O134="",0,SUMIFS(Kollektenübersicht!$H:$H,Kollektenübersicht!$G:$G,O134)+SUMIFS(Kollektenübersicht!$J:$J,Kollektenübersicht!$G:$G,O134)+SUMIFS(Anfangsbestände!F:F,Anfangsbestände!E:E,O134))</f>
        <v>0</v>
      </c>
      <c r="Q134" s="35">
        <f t="shared" si="5"/>
        <v>0</v>
      </c>
      <c r="R134" s="35" t="str">
        <f>IFERROR(CONCATENATE(U$2,Zweckbestimmung[[#This Row],[Zweckbestimmung]]),"")</f>
        <v/>
      </c>
      <c r="S134" s="35">
        <f>IF(R134="",0,SUMIFS(Kollektenübersicht!$H:$H,Kollektenübersicht!$G:$G,R134)+SUMIFS(Kollektenübersicht!$J:$J,Kollektenübersicht!$G:$G,R134)+SUMIFS(Anfangsbestände!F:F,Anfangsbestände!E:E,R134))</f>
        <v>0</v>
      </c>
    </row>
    <row r="135" spans="1:19" x14ac:dyDescent="0.25">
      <c r="A135" s="35">
        <v>134</v>
      </c>
      <c r="B135" s="61">
        <v>1134</v>
      </c>
      <c r="C135" s="61" t="str">
        <f>IFERROR(VLOOKUP(B135,'Eingabe Zweckbestimmungen'!J:J,1,FALSE),"")</f>
        <v/>
      </c>
      <c r="D135" s="61" t="str">
        <f>IFERROR(VLOOKUP(B135,'Eingabe Zweckbestimmungen'!J:K,2,FALSE),"")</f>
        <v/>
      </c>
      <c r="E135" s="97" t="s">
        <v>3</v>
      </c>
      <c r="I135" s="35" t="str">
        <f>IFERROR(IF(Pflichtkollekte[[#This Row],[Pflichtkollekten]]="","",Pflichtkollekte[[#This Row],[Pflichtkollekten]]),"")</f>
        <v/>
      </c>
      <c r="J135" s="35" t="str">
        <f>IFERROR(IF(#REF!="","",#REF!),"")</f>
        <v/>
      </c>
      <c r="K135" s="35" t="str">
        <f>IFERROR(IF(#REF!="","",#REF!),"")</f>
        <v/>
      </c>
      <c r="N135" s="35">
        <f t="shared" si="4"/>
        <v>0</v>
      </c>
      <c r="O135" s="35" t="str">
        <f>IFERROR(CONCATENATE(U$1,Zweckbestimmung[[#This Row],[Zweckbestimmung]]),"")</f>
        <v/>
      </c>
      <c r="P135" s="35">
        <f>IF(O135="",0,SUMIFS(Kollektenübersicht!$H:$H,Kollektenübersicht!$G:$G,O135)+SUMIFS(Kollektenübersicht!$J:$J,Kollektenübersicht!$G:$G,O135)+SUMIFS(Anfangsbestände!F:F,Anfangsbestände!E:E,O135))</f>
        <v>0</v>
      </c>
      <c r="Q135" s="35">
        <f t="shared" si="5"/>
        <v>0</v>
      </c>
      <c r="R135" s="35" t="str">
        <f>IFERROR(CONCATENATE(U$2,Zweckbestimmung[[#This Row],[Zweckbestimmung]]),"")</f>
        <v/>
      </c>
      <c r="S135" s="35">
        <f>IF(R135="",0,SUMIFS(Kollektenübersicht!$H:$H,Kollektenübersicht!$G:$G,R135)+SUMIFS(Kollektenübersicht!$J:$J,Kollektenübersicht!$G:$G,R135)+SUMIFS(Anfangsbestände!F:F,Anfangsbestände!E:E,R135))</f>
        <v>0</v>
      </c>
    </row>
    <row r="136" spans="1:19" x14ac:dyDescent="0.25">
      <c r="A136" s="35">
        <v>135</v>
      </c>
      <c r="B136" s="61">
        <v>1135</v>
      </c>
      <c r="C136" s="61" t="str">
        <f>IFERROR(VLOOKUP(B136,'Eingabe Zweckbestimmungen'!J:J,1,FALSE),"")</f>
        <v/>
      </c>
      <c r="D136" s="61" t="str">
        <f>IFERROR(VLOOKUP(B136,'Eingabe Zweckbestimmungen'!J:K,2,FALSE),"")</f>
        <v/>
      </c>
      <c r="E136" s="97" t="s">
        <v>3</v>
      </c>
      <c r="I136" s="35" t="str">
        <f>IFERROR(IF(Pflichtkollekte[[#This Row],[Pflichtkollekten]]="","",Pflichtkollekte[[#This Row],[Pflichtkollekten]]),"")</f>
        <v/>
      </c>
      <c r="J136" s="35" t="str">
        <f>IFERROR(IF(#REF!="","",#REF!),"")</f>
        <v/>
      </c>
      <c r="K136" s="35" t="str">
        <f>IFERROR(IF(#REF!="","",#REF!),"")</f>
        <v/>
      </c>
      <c r="N136" s="35">
        <f t="shared" si="4"/>
        <v>0</v>
      </c>
      <c r="O136" s="35" t="str">
        <f>IFERROR(CONCATENATE(U$1,Zweckbestimmung[[#This Row],[Zweckbestimmung]]),"")</f>
        <v/>
      </c>
      <c r="P136" s="35">
        <f>IF(O136="",0,SUMIFS(Kollektenübersicht!$H:$H,Kollektenübersicht!$G:$G,O136)+SUMIFS(Kollektenübersicht!$J:$J,Kollektenübersicht!$G:$G,O136)+SUMIFS(Anfangsbestände!F:F,Anfangsbestände!E:E,O136))</f>
        <v>0</v>
      </c>
      <c r="Q136" s="35">
        <f t="shared" si="5"/>
        <v>0</v>
      </c>
      <c r="R136" s="35" t="str">
        <f>IFERROR(CONCATENATE(U$2,Zweckbestimmung[[#This Row],[Zweckbestimmung]]),"")</f>
        <v/>
      </c>
      <c r="S136" s="35">
        <f>IF(R136="",0,SUMIFS(Kollektenübersicht!$H:$H,Kollektenübersicht!$G:$G,R136)+SUMIFS(Kollektenübersicht!$J:$J,Kollektenübersicht!$G:$G,R136)+SUMIFS(Anfangsbestände!F:F,Anfangsbestände!E:E,R136))</f>
        <v>0</v>
      </c>
    </row>
    <row r="137" spans="1:19" x14ac:dyDescent="0.25">
      <c r="A137" s="35">
        <v>136</v>
      </c>
      <c r="B137" s="61">
        <v>1136</v>
      </c>
      <c r="C137" s="61" t="str">
        <f>IFERROR(VLOOKUP(B137,'Eingabe Zweckbestimmungen'!J:J,1,FALSE),"")</f>
        <v/>
      </c>
      <c r="D137" s="61" t="str">
        <f>IFERROR(VLOOKUP(B137,'Eingabe Zweckbestimmungen'!J:K,2,FALSE),"")</f>
        <v/>
      </c>
      <c r="E137" s="97" t="s">
        <v>3</v>
      </c>
      <c r="I137" s="35" t="str">
        <f>IFERROR(IF(Pflichtkollekte[[#This Row],[Pflichtkollekten]]="","",Pflichtkollekte[[#This Row],[Pflichtkollekten]]),"")</f>
        <v/>
      </c>
      <c r="J137" s="35" t="str">
        <f>IFERROR(IF(#REF!="","",#REF!),"")</f>
        <v/>
      </c>
      <c r="K137" s="35" t="str">
        <f>IFERROR(IF(#REF!="","",#REF!),"")</f>
        <v/>
      </c>
      <c r="N137" s="35">
        <f t="shared" si="4"/>
        <v>0</v>
      </c>
      <c r="O137" s="35" t="str">
        <f>IFERROR(CONCATENATE(U$1,Zweckbestimmung[[#This Row],[Zweckbestimmung]]),"")</f>
        <v/>
      </c>
      <c r="P137" s="35">
        <f>IF(O137="",0,SUMIFS(Kollektenübersicht!$H:$H,Kollektenübersicht!$G:$G,O137)+SUMIFS(Kollektenübersicht!$J:$J,Kollektenübersicht!$G:$G,O137)+SUMIFS(Anfangsbestände!F:F,Anfangsbestände!E:E,O137))</f>
        <v>0</v>
      </c>
      <c r="Q137" s="35">
        <f t="shared" si="5"/>
        <v>0</v>
      </c>
      <c r="R137" s="35" t="str">
        <f>IFERROR(CONCATENATE(U$2,Zweckbestimmung[[#This Row],[Zweckbestimmung]]),"")</f>
        <v/>
      </c>
      <c r="S137" s="35">
        <f>IF(R137="",0,SUMIFS(Kollektenübersicht!$H:$H,Kollektenübersicht!$G:$G,R137)+SUMIFS(Kollektenübersicht!$J:$J,Kollektenübersicht!$G:$G,R137)+SUMIFS(Anfangsbestände!F:F,Anfangsbestände!E:E,R137))</f>
        <v>0</v>
      </c>
    </row>
    <row r="138" spans="1:19" x14ac:dyDescent="0.25">
      <c r="A138" s="35">
        <v>137</v>
      </c>
      <c r="B138" s="61">
        <v>1137</v>
      </c>
      <c r="C138" s="61" t="str">
        <f>IFERROR(VLOOKUP(B138,'Eingabe Zweckbestimmungen'!J:J,1,FALSE),"")</f>
        <v/>
      </c>
      <c r="D138" s="61" t="str">
        <f>IFERROR(VLOOKUP(B138,'Eingabe Zweckbestimmungen'!J:K,2,FALSE),"")</f>
        <v/>
      </c>
      <c r="E138" s="97" t="s">
        <v>3</v>
      </c>
      <c r="I138" s="35" t="str">
        <f>IFERROR(IF(Pflichtkollekte[[#This Row],[Pflichtkollekten]]="","",Pflichtkollekte[[#This Row],[Pflichtkollekten]]),"")</f>
        <v/>
      </c>
      <c r="J138" s="35" t="str">
        <f>IFERROR(IF(#REF!="","",#REF!),"")</f>
        <v/>
      </c>
      <c r="K138" s="35" t="str">
        <f>IFERROR(IF(#REF!="","",#REF!),"")</f>
        <v/>
      </c>
      <c r="N138" s="35">
        <f t="shared" si="4"/>
        <v>0</v>
      </c>
      <c r="O138" s="35" t="str">
        <f>IFERROR(CONCATENATE(U$1,Zweckbestimmung[[#This Row],[Zweckbestimmung]]),"")</f>
        <v/>
      </c>
      <c r="P138" s="35">
        <f>IF(O138="",0,SUMIFS(Kollektenübersicht!$H:$H,Kollektenübersicht!$G:$G,O138)+SUMIFS(Kollektenübersicht!$J:$J,Kollektenübersicht!$G:$G,O138)+SUMIFS(Anfangsbestände!F:F,Anfangsbestände!E:E,O138))</f>
        <v>0</v>
      </c>
      <c r="Q138" s="35">
        <f t="shared" si="5"/>
        <v>0</v>
      </c>
      <c r="R138" s="35" t="str">
        <f>IFERROR(CONCATENATE(U$2,Zweckbestimmung[[#This Row],[Zweckbestimmung]]),"")</f>
        <v/>
      </c>
      <c r="S138" s="35">
        <f>IF(R138="",0,SUMIFS(Kollektenübersicht!$H:$H,Kollektenübersicht!$G:$G,R138)+SUMIFS(Kollektenübersicht!$J:$J,Kollektenübersicht!$G:$G,R138)+SUMIFS(Anfangsbestände!F:F,Anfangsbestände!E:E,R138))</f>
        <v>0</v>
      </c>
    </row>
    <row r="139" spans="1:19" x14ac:dyDescent="0.25">
      <c r="A139" s="35">
        <v>138</v>
      </c>
      <c r="B139" s="61">
        <v>1138</v>
      </c>
      <c r="C139" s="61" t="str">
        <f>IFERROR(VLOOKUP(B139,'Eingabe Zweckbestimmungen'!J:J,1,FALSE),"")</f>
        <v/>
      </c>
      <c r="D139" s="61" t="str">
        <f>IFERROR(VLOOKUP(B139,'Eingabe Zweckbestimmungen'!J:K,2,FALSE),"")</f>
        <v/>
      </c>
      <c r="E139" s="97" t="s">
        <v>3</v>
      </c>
      <c r="I139" s="35" t="str">
        <f>IFERROR(IF(Pflichtkollekte[[#This Row],[Pflichtkollekten]]="","",Pflichtkollekte[[#This Row],[Pflichtkollekten]]),"")</f>
        <v/>
      </c>
      <c r="J139" s="35" t="str">
        <f>IFERROR(IF(#REF!="","",#REF!),"")</f>
        <v/>
      </c>
      <c r="K139" s="35" t="str">
        <f>IFERROR(IF(#REF!="","",#REF!),"")</f>
        <v/>
      </c>
      <c r="N139" s="35">
        <f t="shared" si="4"/>
        <v>0</v>
      </c>
      <c r="O139" s="35" t="str">
        <f>IFERROR(CONCATENATE(U$1,Zweckbestimmung[[#This Row],[Zweckbestimmung]]),"")</f>
        <v/>
      </c>
      <c r="P139" s="35">
        <f>IF(O139="",0,SUMIFS(Kollektenübersicht!$H:$H,Kollektenübersicht!$G:$G,O139)+SUMIFS(Kollektenübersicht!$J:$J,Kollektenübersicht!$G:$G,O139)+SUMIFS(Anfangsbestände!F:F,Anfangsbestände!E:E,O139))</f>
        <v>0</v>
      </c>
      <c r="Q139" s="35">
        <f t="shared" si="5"/>
        <v>0</v>
      </c>
      <c r="R139" s="35" t="str">
        <f>IFERROR(CONCATENATE(U$2,Zweckbestimmung[[#This Row],[Zweckbestimmung]]),"")</f>
        <v/>
      </c>
      <c r="S139" s="35">
        <f>IF(R139="",0,SUMIFS(Kollektenübersicht!$H:$H,Kollektenübersicht!$G:$G,R139)+SUMIFS(Kollektenübersicht!$J:$J,Kollektenübersicht!$G:$G,R139)+SUMIFS(Anfangsbestände!F:F,Anfangsbestände!E:E,R139))</f>
        <v>0</v>
      </c>
    </row>
    <row r="140" spans="1:19" x14ac:dyDescent="0.25">
      <c r="A140" s="35">
        <v>139</v>
      </c>
      <c r="B140" s="61">
        <v>1139</v>
      </c>
      <c r="C140" s="61" t="str">
        <f>IFERROR(VLOOKUP(B140,'Eingabe Zweckbestimmungen'!J:J,1,FALSE),"")</f>
        <v/>
      </c>
      <c r="D140" s="61" t="str">
        <f>IFERROR(VLOOKUP(B140,'Eingabe Zweckbestimmungen'!J:K,2,FALSE),"")</f>
        <v/>
      </c>
      <c r="E140" s="97" t="s">
        <v>3</v>
      </c>
      <c r="I140" s="35" t="str">
        <f>IFERROR(IF(Pflichtkollekte[[#This Row],[Pflichtkollekten]]="","",Pflichtkollekte[[#This Row],[Pflichtkollekten]]),"")</f>
        <v/>
      </c>
      <c r="J140" s="35" t="str">
        <f>IFERROR(IF(#REF!="","",#REF!),"")</f>
        <v/>
      </c>
      <c r="K140" s="35" t="str">
        <f>IFERROR(IF(#REF!="","",#REF!),"")</f>
        <v/>
      </c>
      <c r="N140" s="35">
        <f t="shared" si="4"/>
        <v>0</v>
      </c>
      <c r="O140" s="35" t="str">
        <f>IFERROR(CONCATENATE(U$1,Zweckbestimmung[[#This Row],[Zweckbestimmung]]),"")</f>
        <v/>
      </c>
      <c r="P140" s="35">
        <f>IF(O140="",0,SUMIFS(Kollektenübersicht!$H:$H,Kollektenübersicht!$G:$G,O140)+SUMIFS(Kollektenübersicht!$J:$J,Kollektenübersicht!$G:$G,O140)+SUMIFS(Anfangsbestände!F:F,Anfangsbestände!E:E,O140))</f>
        <v>0</v>
      </c>
      <c r="Q140" s="35">
        <f t="shared" si="5"/>
        <v>0</v>
      </c>
      <c r="R140" s="35" t="str">
        <f>IFERROR(CONCATENATE(U$2,Zweckbestimmung[[#This Row],[Zweckbestimmung]]),"")</f>
        <v/>
      </c>
      <c r="S140" s="35">
        <f>IF(R140="",0,SUMIFS(Kollektenübersicht!$H:$H,Kollektenübersicht!$G:$G,R140)+SUMIFS(Kollektenübersicht!$J:$J,Kollektenübersicht!$G:$G,R140)+SUMIFS(Anfangsbestände!F:F,Anfangsbestände!E:E,R140))</f>
        <v>0</v>
      </c>
    </row>
    <row r="141" spans="1:19" x14ac:dyDescent="0.25">
      <c r="A141" s="35">
        <v>140</v>
      </c>
      <c r="B141" s="61">
        <v>1140</v>
      </c>
      <c r="C141" s="61" t="str">
        <f>IFERROR(VLOOKUP(B141,'Eingabe Zweckbestimmungen'!J:J,1,FALSE),"")</f>
        <v/>
      </c>
      <c r="D141" s="61" t="str">
        <f>IFERROR(VLOOKUP(B141,'Eingabe Zweckbestimmungen'!J:K,2,FALSE),"")</f>
        <v/>
      </c>
      <c r="E141" s="97" t="s">
        <v>3</v>
      </c>
      <c r="I141" s="35" t="str">
        <f>IFERROR(IF(Pflichtkollekte[[#This Row],[Pflichtkollekten]]="","",Pflichtkollekte[[#This Row],[Pflichtkollekten]]),"")</f>
        <v/>
      </c>
      <c r="J141" s="35" t="str">
        <f>IFERROR(IF(#REF!="","",#REF!),"")</f>
        <v/>
      </c>
      <c r="K141" s="35" t="str">
        <f>IFERROR(IF(#REF!="","",#REF!),"")</f>
        <v/>
      </c>
      <c r="N141" s="35">
        <f t="shared" si="4"/>
        <v>0</v>
      </c>
      <c r="O141" s="35" t="str">
        <f>IFERROR(CONCATENATE(U$1,Zweckbestimmung[[#This Row],[Zweckbestimmung]]),"")</f>
        <v/>
      </c>
      <c r="P141" s="35">
        <f>IF(O141="",0,SUMIFS(Kollektenübersicht!$H:$H,Kollektenübersicht!$G:$G,O141)+SUMIFS(Kollektenübersicht!$J:$J,Kollektenübersicht!$G:$G,O141)+SUMIFS(Anfangsbestände!F:F,Anfangsbestände!E:E,O141))</f>
        <v>0</v>
      </c>
      <c r="Q141" s="35">
        <f t="shared" si="5"/>
        <v>0</v>
      </c>
      <c r="R141" s="35" t="str">
        <f>IFERROR(CONCATENATE(U$2,Zweckbestimmung[[#This Row],[Zweckbestimmung]]),"")</f>
        <v/>
      </c>
      <c r="S141" s="35">
        <f>IF(R141="",0,SUMIFS(Kollektenübersicht!$H:$H,Kollektenübersicht!$G:$G,R141)+SUMIFS(Kollektenübersicht!$J:$J,Kollektenübersicht!$G:$G,R141)+SUMIFS(Anfangsbestände!F:F,Anfangsbestände!E:E,R141))</f>
        <v>0</v>
      </c>
    </row>
    <row r="142" spans="1:19" x14ac:dyDescent="0.25">
      <c r="A142" s="35">
        <v>141</v>
      </c>
      <c r="B142" s="61">
        <v>1141</v>
      </c>
      <c r="C142" s="61" t="str">
        <f>IFERROR(VLOOKUP(B142,'Eingabe Zweckbestimmungen'!J:J,1,FALSE),"")</f>
        <v/>
      </c>
      <c r="D142" s="61" t="str">
        <f>IFERROR(VLOOKUP(B142,'Eingabe Zweckbestimmungen'!J:K,2,FALSE),"")</f>
        <v/>
      </c>
      <c r="E142" s="97" t="s">
        <v>3</v>
      </c>
      <c r="I142" s="35" t="str">
        <f>IFERROR(IF(Pflichtkollekte[[#This Row],[Pflichtkollekten]]="","",Pflichtkollekte[[#This Row],[Pflichtkollekten]]),"")</f>
        <v/>
      </c>
      <c r="J142" s="35" t="str">
        <f>IFERROR(IF(#REF!="","",#REF!),"")</f>
        <v/>
      </c>
      <c r="K142" s="35" t="str">
        <f>IFERROR(IF(#REF!="","",#REF!),"")</f>
        <v/>
      </c>
      <c r="N142" s="35">
        <f t="shared" si="4"/>
        <v>0</v>
      </c>
      <c r="O142" s="35" t="str">
        <f>IFERROR(CONCATENATE(U$1,Zweckbestimmung[[#This Row],[Zweckbestimmung]]),"")</f>
        <v/>
      </c>
      <c r="P142" s="35">
        <f>IF(O142="",0,SUMIFS(Kollektenübersicht!$H:$H,Kollektenübersicht!$G:$G,O142)+SUMIFS(Kollektenübersicht!$J:$J,Kollektenübersicht!$G:$G,O142)+SUMIFS(Anfangsbestände!F:F,Anfangsbestände!E:E,O142))</f>
        <v>0</v>
      </c>
      <c r="Q142" s="35">
        <f t="shared" si="5"/>
        <v>0</v>
      </c>
      <c r="R142" s="35" t="str">
        <f>IFERROR(CONCATENATE(U$2,Zweckbestimmung[[#This Row],[Zweckbestimmung]]),"")</f>
        <v/>
      </c>
      <c r="S142" s="35">
        <f>IF(R142="",0,SUMIFS(Kollektenübersicht!$H:$H,Kollektenübersicht!$G:$G,R142)+SUMIFS(Kollektenübersicht!$J:$J,Kollektenübersicht!$G:$G,R142)+SUMIFS(Anfangsbestände!F:F,Anfangsbestände!E:E,R142))</f>
        <v>0</v>
      </c>
    </row>
    <row r="143" spans="1:19" x14ac:dyDescent="0.25">
      <c r="A143" s="35">
        <v>142</v>
      </c>
      <c r="B143" s="61">
        <v>1142</v>
      </c>
      <c r="C143" s="61" t="str">
        <f>IFERROR(VLOOKUP(B143,'Eingabe Zweckbestimmungen'!J:J,1,FALSE),"")</f>
        <v/>
      </c>
      <c r="D143" s="61" t="str">
        <f>IFERROR(VLOOKUP(B143,'Eingabe Zweckbestimmungen'!J:K,2,FALSE),"")</f>
        <v/>
      </c>
      <c r="E143" s="97" t="s">
        <v>3</v>
      </c>
      <c r="I143" s="35" t="str">
        <f>IFERROR(IF(Pflichtkollekte[[#This Row],[Pflichtkollekten]]="","",Pflichtkollekte[[#This Row],[Pflichtkollekten]]),"")</f>
        <v/>
      </c>
      <c r="J143" s="35" t="str">
        <f>IFERROR(IF(#REF!="","",#REF!),"")</f>
        <v/>
      </c>
      <c r="K143" s="35" t="str">
        <f>IFERROR(IF(#REF!="","",#REF!),"")</f>
        <v/>
      </c>
      <c r="N143" s="35">
        <f t="shared" si="4"/>
        <v>0</v>
      </c>
      <c r="O143" s="35" t="str">
        <f>IFERROR(CONCATENATE(U$1,Zweckbestimmung[[#This Row],[Zweckbestimmung]]),"")</f>
        <v/>
      </c>
      <c r="P143" s="35">
        <f>IF(O143="",0,SUMIFS(Kollektenübersicht!$H:$H,Kollektenübersicht!$G:$G,O143)+SUMIFS(Kollektenübersicht!$J:$J,Kollektenübersicht!$G:$G,O143)+SUMIFS(Anfangsbestände!F:F,Anfangsbestände!E:E,O143))</f>
        <v>0</v>
      </c>
      <c r="Q143" s="35">
        <f t="shared" si="5"/>
        <v>0</v>
      </c>
      <c r="R143" s="35" t="str">
        <f>IFERROR(CONCATENATE(U$2,Zweckbestimmung[[#This Row],[Zweckbestimmung]]),"")</f>
        <v/>
      </c>
      <c r="S143" s="35">
        <f>IF(R143="",0,SUMIFS(Kollektenübersicht!$H:$H,Kollektenübersicht!$G:$G,R143)+SUMIFS(Kollektenübersicht!$J:$J,Kollektenübersicht!$G:$G,R143)+SUMIFS(Anfangsbestände!F:F,Anfangsbestände!E:E,R143))</f>
        <v>0</v>
      </c>
    </row>
    <row r="144" spans="1:19" x14ac:dyDescent="0.25">
      <c r="A144" s="35">
        <v>143</v>
      </c>
      <c r="B144" s="61">
        <v>1143</v>
      </c>
      <c r="C144" s="61" t="str">
        <f>IFERROR(VLOOKUP(B144,'Eingabe Zweckbestimmungen'!J:J,1,FALSE),"")</f>
        <v/>
      </c>
      <c r="D144" s="61" t="str">
        <f>IFERROR(VLOOKUP(B144,'Eingabe Zweckbestimmungen'!J:K,2,FALSE),"")</f>
        <v/>
      </c>
      <c r="E144" s="97" t="s">
        <v>3</v>
      </c>
      <c r="I144" s="35" t="str">
        <f>IFERROR(IF(Pflichtkollekte[[#This Row],[Pflichtkollekten]]="","",Pflichtkollekte[[#This Row],[Pflichtkollekten]]),"")</f>
        <v/>
      </c>
      <c r="J144" s="35" t="str">
        <f>IFERROR(IF(#REF!="","",#REF!),"")</f>
        <v/>
      </c>
      <c r="K144" s="35" t="str">
        <f>IFERROR(IF(#REF!="","",#REF!),"")</f>
        <v/>
      </c>
      <c r="N144" s="35">
        <f t="shared" si="4"/>
        <v>0</v>
      </c>
      <c r="O144" s="35" t="str">
        <f>IFERROR(CONCATENATE(U$1,Zweckbestimmung[[#This Row],[Zweckbestimmung]]),"")</f>
        <v/>
      </c>
      <c r="P144" s="35">
        <f>IF(O144="",0,SUMIFS(Kollektenübersicht!$H:$H,Kollektenübersicht!$G:$G,O144)+SUMIFS(Kollektenübersicht!$J:$J,Kollektenübersicht!$G:$G,O144)+SUMIFS(Anfangsbestände!F:F,Anfangsbestände!E:E,O144))</f>
        <v>0</v>
      </c>
      <c r="Q144" s="35">
        <f t="shared" si="5"/>
        <v>0</v>
      </c>
      <c r="R144" s="35" t="str">
        <f>IFERROR(CONCATENATE(U$2,Zweckbestimmung[[#This Row],[Zweckbestimmung]]),"")</f>
        <v/>
      </c>
      <c r="S144" s="35">
        <f>IF(R144="",0,SUMIFS(Kollektenübersicht!$H:$H,Kollektenübersicht!$G:$G,R144)+SUMIFS(Kollektenübersicht!$J:$J,Kollektenübersicht!$G:$G,R144)+SUMIFS(Anfangsbestände!F:F,Anfangsbestände!E:E,R144))</f>
        <v>0</v>
      </c>
    </row>
    <row r="145" spans="1:19" x14ac:dyDescent="0.25">
      <c r="A145" s="35">
        <v>144</v>
      </c>
      <c r="B145" s="61">
        <v>1144</v>
      </c>
      <c r="C145" s="61" t="str">
        <f>IFERROR(VLOOKUP(B145,'Eingabe Zweckbestimmungen'!J:J,1,FALSE),"")</f>
        <v/>
      </c>
      <c r="D145" s="61" t="str">
        <f>IFERROR(VLOOKUP(B145,'Eingabe Zweckbestimmungen'!J:K,2,FALSE),"")</f>
        <v/>
      </c>
      <c r="E145" s="97" t="s">
        <v>3</v>
      </c>
      <c r="I145" s="35" t="str">
        <f>IFERROR(IF(Pflichtkollekte[[#This Row],[Pflichtkollekten]]="","",Pflichtkollekte[[#This Row],[Pflichtkollekten]]),"")</f>
        <v/>
      </c>
      <c r="J145" s="35" t="str">
        <f>IFERROR(IF(#REF!="","",#REF!),"")</f>
        <v/>
      </c>
      <c r="K145" s="35" t="str">
        <f>IFERROR(IF(#REF!="","",#REF!),"")</f>
        <v/>
      </c>
      <c r="N145" s="35">
        <f t="shared" si="4"/>
        <v>0</v>
      </c>
      <c r="O145" s="35" t="str">
        <f>IFERROR(CONCATENATE(U$1,Zweckbestimmung[[#This Row],[Zweckbestimmung]]),"")</f>
        <v/>
      </c>
      <c r="P145" s="35">
        <f>IF(O145="",0,SUMIFS(Kollektenübersicht!$H:$H,Kollektenübersicht!$G:$G,O145)+SUMIFS(Kollektenübersicht!$J:$J,Kollektenübersicht!$G:$G,O145)+SUMIFS(Anfangsbestände!F:F,Anfangsbestände!E:E,O145))</f>
        <v>0</v>
      </c>
      <c r="Q145" s="35">
        <f t="shared" si="5"/>
        <v>0</v>
      </c>
      <c r="R145" s="35" t="str">
        <f>IFERROR(CONCATENATE(U$2,Zweckbestimmung[[#This Row],[Zweckbestimmung]]),"")</f>
        <v/>
      </c>
      <c r="S145" s="35">
        <f>IF(R145="",0,SUMIFS(Kollektenübersicht!$H:$H,Kollektenübersicht!$G:$G,R145)+SUMIFS(Kollektenübersicht!$J:$J,Kollektenübersicht!$G:$G,R145)+SUMIFS(Anfangsbestände!F:F,Anfangsbestände!E:E,R145))</f>
        <v>0</v>
      </c>
    </row>
    <row r="146" spans="1:19" x14ac:dyDescent="0.25">
      <c r="A146" s="35">
        <v>145</v>
      </c>
      <c r="B146" s="61">
        <v>1145</v>
      </c>
      <c r="C146" s="61" t="str">
        <f>IFERROR(VLOOKUP(B146,'Eingabe Zweckbestimmungen'!J:J,1,FALSE),"")</f>
        <v/>
      </c>
      <c r="D146" s="61" t="str">
        <f>IFERROR(VLOOKUP(B146,'Eingabe Zweckbestimmungen'!J:K,2,FALSE),"")</f>
        <v/>
      </c>
      <c r="E146" s="97" t="s">
        <v>3</v>
      </c>
      <c r="I146" s="35" t="str">
        <f>IFERROR(IF(Pflichtkollekte[[#This Row],[Pflichtkollekten]]="","",Pflichtkollekte[[#This Row],[Pflichtkollekten]]),"")</f>
        <v/>
      </c>
      <c r="J146" s="35" t="str">
        <f>IFERROR(IF(#REF!="","",#REF!),"")</f>
        <v/>
      </c>
      <c r="K146" s="35" t="str">
        <f>IFERROR(IF(#REF!="","",#REF!),"")</f>
        <v/>
      </c>
      <c r="N146" s="35">
        <f t="shared" si="4"/>
        <v>0</v>
      </c>
      <c r="O146" s="35" t="str">
        <f>IFERROR(CONCATENATE(U$1,Zweckbestimmung[[#This Row],[Zweckbestimmung]]),"")</f>
        <v/>
      </c>
      <c r="P146" s="35">
        <f>IF(O146="",0,SUMIFS(Kollektenübersicht!$H:$H,Kollektenübersicht!$G:$G,O146)+SUMIFS(Kollektenübersicht!$J:$J,Kollektenübersicht!$G:$G,O146)+SUMIFS(Anfangsbestände!F:F,Anfangsbestände!E:E,O146))</f>
        <v>0</v>
      </c>
      <c r="Q146" s="35">
        <f t="shared" si="5"/>
        <v>0</v>
      </c>
      <c r="R146" s="35" t="str">
        <f>IFERROR(CONCATENATE(U$2,Zweckbestimmung[[#This Row],[Zweckbestimmung]]),"")</f>
        <v/>
      </c>
      <c r="S146" s="35">
        <f>IF(R146="",0,SUMIFS(Kollektenübersicht!$H:$H,Kollektenübersicht!$G:$G,R146)+SUMIFS(Kollektenübersicht!$J:$J,Kollektenübersicht!$G:$G,R146)+SUMIFS(Anfangsbestände!F:F,Anfangsbestände!E:E,R146))</f>
        <v>0</v>
      </c>
    </row>
    <row r="147" spans="1:19" x14ac:dyDescent="0.25">
      <c r="A147" s="35">
        <v>146</v>
      </c>
      <c r="B147" s="61">
        <v>1146</v>
      </c>
      <c r="C147" s="61" t="str">
        <f>IFERROR(VLOOKUP(B147,'Eingabe Zweckbestimmungen'!J:J,1,FALSE),"")</f>
        <v/>
      </c>
      <c r="D147" s="61" t="str">
        <f>IFERROR(VLOOKUP(B147,'Eingabe Zweckbestimmungen'!J:K,2,FALSE),"")</f>
        <v/>
      </c>
      <c r="E147" s="97" t="s">
        <v>3</v>
      </c>
      <c r="I147" s="35" t="str">
        <f>IFERROR(IF(Pflichtkollekte[[#This Row],[Pflichtkollekten]]="","",Pflichtkollekte[[#This Row],[Pflichtkollekten]]),"")</f>
        <v/>
      </c>
      <c r="J147" s="35" t="str">
        <f>IFERROR(IF(#REF!="","",#REF!),"")</f>
        <v/>
      </c>
      <c r="K147" s="35" t="str">
        <f>IFERROR(IF(#REF!="","",#REF!),"")</f>
        <v/>
      </c>
      <c r="N147" s="35">
        <f t="shared" si="4"/>
        <v>0</v>
      </c>
      <c r="O147" s="35" t="str">
        <f>IFERROR(CONCATENATE(U$1,Zweckbestimmung[[#This Row],[Zweckbestimmung]]),"")</f>
        <v/>
      </c>
      <c r="P147" s="35">
        <f>IF(O147="",0,SUMIFS(Kollektenübersicht!$H:$H,Kollektenübersicht!$G:$G,O147)+SUMIFS(Kollektenübersicht!$J:$J,Kollektenübersicht!$G:$G,O147)+SUMIFS(Anfangsbestände!F:F,Anfangsbestände!E:E,O147))</f>
        <v>0</v>
      </c>
      <c r="Q147" s="35">
        <f t="shared" si="5"/>
        <v>0</v>
      </c>
      <c r="R147" s="35" t="str">
        <f>IFERROR(CONCATENATE(U$2,Zweckbestimmung[[#This Row],[Zweckbestimmung]]),"")</f>
        <v/>
      </c>
      <c r="S147" s="35">
        <f>IF(R147="",0,SUMIFS(Kollektenübersicht!$H:$H,Kollektenübersicht!$G:$G,R147)+SUMIFS(Kollektenübersicht!$J:$J,Kollektenübersicht!$G:$G,R147)+SUMIFS(Anfangsbestände!F:F,Anfangsbestände!E:E,R147))</f>
        <v>0</v>
      </c>
    </row>
    <row r="148" spans="1:19" x14ac:dyDescent="0.25">
      <c r="A148" s="35">
        <v>147</v>
      </c>
      <c r="B148" s="61">
        <v>1147</v>
      </c>
      <c r="C148" s="61" t="str">
        <f>IFERROR(VLOOKUP(B148,'Eingabe Zweckbestimmungen'!J:J,1,FALSE),"")</f>
        <v/>
      </c>
      <c r="D148" s="61" t="str">
        <f>IFERROR(VLOOKUP(B148,'Eingabe Zweckbestimmungen'!J:K,2,FALSE),"")</f>
        <v/>
      </c>
      <c r="E148" s="97" t="s">
        <v>3</v>
      </c>
      <c r="I148" s="35" t="str">
        <f>IFERROR(IF(Pflichtkollekte[[#This Row],[Pflichtkollekten]]="","",Pflichtkollekte[[#This Row],[Pflichtkollekten]]),"")</f>
        <v/>
      </c>
      <c r="J148" s="35" t="str">
        <f>IFERROR(IF(#REF!="","",#REF!),"")</f>
        <v/>
      </c>
      <c r="K148" s="35" t="str">
        <f>IFERROR(IF(#REF!="","",#REF!),"")</f>
        <v/>
      </c>
      <c r="N148" s="35">
        <f t="shared" si="4"/>
        <v>0</v>
      </c>
      <c r="O148" s="35" t="str">
        <f>IFERROR(CONCATENATE(U$1,Zweckbestimmung[[#This Row],[Zweckbestimmung]]),"")</f>
        <v/>
      </c>
      <c r="P148" s="35">
        <f>IF(O148="",0,SUMIFS(Kollektenübersicht!$H:$H,Kollektenübersicht!$G:$G,O148)+SUMIFS(Kollektenübersicht!$J:$J,Kollektenübersicht!$G:$G,O148)+SUMIFS(Anfangsbestände!F:F,Anfangsbestände!E:E,O148))</f>
        <v>0</v>
      </c>
      <c r="Q148" s="35">
        <f t="shared" si="5"/>
        <v>0</v>
      </c>
      <c r="R148" s="35" t="str">
        <f>IFERROR(CONCATENATE(U$2,Zweckbestimmung[[#This Row],[Zweckbestimmung]]),"")</f>
        <v/>
      </c>
      <c r="S148" s="35">
        <f>IF(R148="",0,SUMIFS(Kollektenübersicht!$H:$H,Kollektenübersicht!$G:$G,R148)+SUMIFS(Kollektenübersicht!$J:$J,Kollektenübersicht!$G:$G,R148)+SUMIFS(Anfangsbestände!F:F,Anfangsbestände!E:E,R148))</f>
        <v>0</v>
      </c>
    </row>
    <row r="149" spans="1:19" x14ac:dyDescent="0.25">
      <c r="A149" s="35">
        <v>148</v>
      </c>
      <c r="B149" s="61">
        <v>1148</v>
      </c>
      <c r="C149" s="61" t="str">
        <f>IFERROR(VLOOKUP(B149,'Eingabe Zweckbestimmungen'!J:J,1,FALSE),"")</f>
        <v/>
      </c>
      <c r="D149" s="61" t="str">
        <f>IFERROR(VLOOKUP(B149,'Eingabe Zweckbestimmungen'!J:K,2,FALSE),"")</f>
        <v/>
      </c>
      <c r="E149" s="97" t="s">
        <v>3</v>
      </c>
      <c r="I149" s="35" t="str">
        <f>IFERROR(IF(Pflichtkollekte[[#This Row],[Pflichtkollekten]]="","",Pflichtkollekte[[#This Row],[Pflichtkollekten]]),"")</f>
        <v/>
      </c>
      <c r="J149" s="35" t="str">
        <f>IFERROR(IF(#REF!="","",#REF!),"")</f>
        <v/>
      </c>
      <c r="K149" s="35" t="str">
        <f>IFERROR(IF(#REF!="","",#REF!),"")</f>
        <v/>
      </c>
      <c r="N149" s="35">
        <f t="shared" si="4"/>
        <v>0</v>
      </c>
      <c r="O149" s="35" t="str">
        <f>IFERROR(CONCATENATE(U$1,Zweckbestimmung[[#This Row],[Zweckbestimmung]]),"")</f>
        <v/>
      </c>
      <c r="P149" s="35">
        <f>IF(O149="",0,SUMIFS(Kollektenübersicht!$H:$H,Kollektenübersicht!$G:$G,O149)+SUMIFS(Kollektenübersicht!$J:$J,Kollektenübersicht!$G:$G,O149)+SUMIFS(Anfangsbestände!F:F,Anfangsbestände!E:E,O149))</f>
        <v>0</v>
      </c>
      <c r="Q149" s="35">
        <f t="shared" si="5"/>
        <v>0</v>
      </c>
      <c r="R149" s="35" t="str">
        <f>IFERROR(CONCATENATE(U$2,Zweckbestimmung[[#This Row],[Zweckbestimmung]]),"")</f>
        <v/>
      </c>
      <c r="S149" s="35">
        <f>IF(R149="",0,SUMIFS(Kollektenübersicht!$H:$H,Kollektenübersicht!$G:$G,R149)+SUMIFS(Kollektenübersicht!$J:$J,Kollektenübersicht!$G:$G,R149)+SUMIFS(Anfangsbestände!F:F,Anfangsbestände!E:E,R149))</f>
        <v>0</v>
      </c>
    </row>
    <row r="150" spans="1:19" x14ac:dyDescent="0.25">
      <c r="A150" s="35">
        <v>149</v>
      </c>
      <c r="B150" s="61">
        <v>1149</v>
      </c>
      <c r="C150" s="61" t="str">
        <f>IFERROR(VLOOKUP(B150,'Eingabe Zweckbestimmungen'!J:J,1,FALSE),"")</f>
        <v/>
      </c>
      <c r="D150" s="61" t="str">
        <f>IFERROR(VLOOKUP(B150,'Eingabe Zweckbestimmungen'!J:K,2,FALSE),"")</f>
        <v/>
      </c>
      <c r="E150" s="97" t="s">
        <v>3</v>
      </c>
      <c r="I150" s="35" t="str">
        <f>IFERROR(IF(Pflichtkollekte[[#This Row],[Pflichtkollekten]]="","",Pflichtkollekte[[#This Row],[Pflichtkollekten]]),"")</f>
        <v/>
      </c>
      <c r="J150" s="35" t="str">
        <f>IFERROR(IF(#REF!="","",#REF!),"")</f>
        <v/>
      </c>
      <c r="K150" s="35" t="str">
        <f>IFERROR(IF(#REF!="","",#REF!),"")</f>
        <v/>
      </c>
      <c r="N150" s="35">
        <f t="shared" si="4"/>
        <v>0</v>
      </c>
      <c r="O150" s="35" t="str">
        <f>IFERROR(CONCATENATE(U$1,Zweckbestimmung[[#This Row],[Zweckbestimmung]]),"")</f>
        <v/>
      </c>
      <c r="P150" s="35">
        <f>IF(O150="",0,SUMIFS(Kollektenübersicht!$H:$H,Kollektenübersicht!$G:$G,O150)+SUMIFS(Kollektenübersicht!$J:$J,Kollektenübersicht!$G:$G,O150)+SUMIFS(Anfangsbestände!F:F,Anfangsbestände!E:E,O150))</f>
        <v>0</v>
      </c>
      <c r="Q150" s="35">
        <f t="shared" si="5"/>
        <v>0</v>
      </c>
      <c r="R150" s="35" t="str">
        <f>IFERROR(CONCATENATE(U$2,Zweckbestimmung[[#This Row],[Zweckbestimmung]]),"")</f>
        <v/>
      </c>
      <c r="S150" s="35">
        <f>IF(R150="",0,SUMIFS(Kollektenübersicht!$H:$H,Kollektenübersicht!$G:$G,R150)+SUMIFS(Kollektenübersicht!$J:$J,Kollektenübersicht!$G:$G,R150)+SUMIFS(Anfangsbestände!F:F,Anfangsbestände!E:E,R150))</f>
        <v>0</v>
      </c>
    </row>
    <row r="151" spans="1:19" x14ac:dyDescent="0.25">
      <c r="A151" s="35">
        <v>150</v>
      </c>
      <c r="B151" s="61">
        <v>1150</v>
      </c>
      <c r="C151" s="61" t="str">
        <f>IFERROR(VLOOKUP(B151,'Eingabe Zweckbestimmungen'!J:J,1,FALSE),"")</f>
        <v/>
      </c>
      <c r="D151" s="61" t="str">
        <f>IFERROR(VLOOKUP(B151,'Eingabe Zweckbestimmungen'!J:K,2,FALSE),"")</f>
        <v/>
      </c>
      <c r="E151" s="97" t="s">
        <v>3</v>
      </c>
      <c r="I151" s="35" t="str">
        <f>IFERROR(IF(Pflichtkollekte[[#This Row],[Pflichtkollekten]]="","",Pflichtkollekte[[#This Row],[Pflichtkollekten]]),"")</f>
        <v/>
      </c>
      <c r="J151" s="35" t="str">
        <f>IFERROR(IF(#REF!="","",#REF!),"")</f>
        <v/>
      </c>
      <c r="K151" s="35" t="str">
        <f>IFERROR(IF(#REF!="","",#REF!),"")</f>
        <v/>
      </c>
      <c r="N151" s="35">
        <f t="shared" si="4"/>
        <v>0</v>
      </c>
      <c r="O151" s="35" t="str">
        <f>IFERROR(CONCATENATE(U$1,Zweckbestimmung[[#This Row],[Zweckbestimmung]]),"")</f>
        <v/>
      </c>
      <c r="P151" s="35">
        <f>IF(O151="",0,SUMIFS(Kollektenübersicht!$H:$H,Kollektenübersicht!$G:$G,O151)+SUMIFS(Kollektenübersicht!$J:$J,Kollektenübersicht!$G:$G,O151)+SUMIFS(Anfangsbestände!F:F,Anfangsbestände!E:E,O151))</f>
        <v>0</v>
      </c>
      <c r="Q151" s="35">
        <f t="shared" si="5"/>
        <v>0</v>
      </c>
      <c r="R151" s="35" t="str">
        <f>IFERROR(CONCATENATE(U$2,Zweckbestimmung[[#This Row],[Zweckbestimmung]]),"")</f>
        <v/>
      </c>
      <c r="S151" s="35">
        <f>IF(R151="",0,SUMIFS(Kollektenübersicht!$H:$H,Kollektenübersicht!$G:$G,R151)+SUMIFS(Kollektenübersicht!$J:$J,Kollektenübersicht!$G:$G,R151)+SUMIFS(Anfangsbestände!F:F,Anfangsbestände!E:E,R151))</f>
        <v>0</v>
      </c>
    </row>
    <row r="152" spans="1:19" x14ac:dyDescent="0.25">
      <c r="B152" s="61">
        <v>2001</v>
      </c>
      <c r="C152" s="61" t="str">
        <f>IFERROR(VLOOKUP(B152,N:N,1,FALSE),"")</f>
        <v/>
      </c>
      <c r="D152" s="61" t="str">
        <f>IFERROR(MID(VLOOKUP(B152,N:O,2,FALSE),21,LEN(VLOOKUP(B152,N:O,2,FALSE))-20),"")</f>
        <v/>
      </c>
      <c r="E152" s="97" t="s">
        <v>70</v>
      </c>
    </row>
    <row r="153" spans="1:19" x14ac:dyDescent="0.25">
      <c r="B153" s="61">
        <v>2002</v>
      </c>
      <c r="C153" s="61" t="str">
        <f t="shared" ref="C153:C215" si="6">IFERROR(VLOOKUP(B153,N:N,1,FALSE),"")</f>
        <v/>
      </c>
      <c r="D153" s="61" t="str">
        <f t="shared" ref="D153:D216" si="7">IFERROR(MID(VLOOKUP(B153,N:O,2,FALSE),21,LEN(VLOOKUP(B153,N:O,2,FALSE))-20),"")</f>
        <v/>
      </c>
      <c r="E153" s="97" t="s">
        <v>70</v>
      </c>
    </row>
    <row r="154" spans="1:19" x14ac:dyDescent="0.25">
      <c r="B154" s="61">
        <v>2003</v>
      </c>
      <c r="C154" s="61" t="str">
        <f t="shared" si="6"/>
        <v/>
      </c>
      <c r="D154" s="61" t="str">
        <f t="shared" si="7"/>
        <v/>
      </c>
      <c r="E154" s="97" t="s">
        <v>70</v>
      </c>
    </row>
    <row r="155" spans="1:19" x14ac:dyDescent="0.25">
      <c r="B155" s="61">
        <v>2004</v>
      </c>
      <c r="C155" s="61" t="str">
        <f t="shared" si="6"/>
        <v/>
      </c>
      <c r="D155" s="61" t="str">
        <f t="shared" si="7"/>
        <v/>
      </c>
      <c r="E155" s="97" t="s">
        <v>70</v>
      </c>
    </row>
    <row r="156" spans="1:19" x14ac:dyDescent="0.25">
      <c r="B156" s="61">
        <v>2005</v>
      </c>
      <c r="C156" s="61" t="str">
        <f t="shared" si="6"/>
        <v/>
      </c>
      <c r="D156" s="61" t="str">
        <f t="shared" si="7"/>
        <v/>
      </c>
      <c r="E156" s="97" t="s">
        <v>70</v>
      </c>
    </row>
    <row r="157" spans="1:19" x14ac:dyDescent="0.25">
      <c r="B157" s="61">
        <v>2006</v>
      </c>
      <c r="C157" s="61" t="str">
        <f t="shared" si="6"/>
        <v/>
      </c>
      <c r="D157" s="61" t="str">
        <f t="shared" si="7"/>
        <v/>
      </c>
      <c r="E157" s="97" t="s">
        <v>70</v>
      </c>
    </row>
    <row r="158" spans="1:19" x14ac:dyDescent="0.25">
      <c r="B158" s="61">
        <v>2007</v>
      </c>
      <c r="C158" s="61" t="str">
        <f t="shared" si="6"/>
        <v/>
      </c>
      <c r="D158" s="61" t="str">
        <f t="shared" si="7"/>
        <v/>
      </c>
      <c r="E158" s="97" t="s">
        <v>70</v>
      </c>
    </row>
    <row r="159" spans="1:19" x14ac:dyDescent="0.25">
      <c r="B159" s="61">
        <v>2008</v>
      </c>
      <c r="C159" s="61" t="str">
        <f t="shared" si="6"/>
        <v/>
      </c>
      <c r="D159" s="61" t="str">
        <f t="shared" si="7"/>
        <v/>
      </c>
      <c r="E159" s="97" t="s">
        <v>70</v>
      </c>
    </row>
    <row r="160" spans="1:19" x14ac:dyDescent="0.25">
      <c r="B160" s="61">
        <v>2009</v>
      </c>
      <c r="C160" s="61" t="str">
        <f t="shared" si="6"/>
        <v/>
      </c>
      <c r="D160" s="61" t="str">
        <f t="shared" si="7"/>
        <v/>
      </c>
      <c r="E160" s="97" t="s">
        <v>70</v>
      </c>
    </row>
    <row r="161" spans="2:5" x14ac:dyDescent="0.25">
      <c r="B161" s="61">
        <v>2010</v>
      </c>
      <c r="C161" s="61" t="str">
        <f t="shared" si="6"/>
        <v/>
      </c>
      <c r="D161" s="61" t="str">
        <f t="shared" si="7"/>
        <v/>
      </c>
      <c r="E161" s="97" t="s">
        <v>70</v>
      </c>
    </row>
    <row r="162" spans="2:5" x14ac:dyDescent="0.25">
      <c r="B162" s="61">
        <v>2011</v>
      </c>
      <c r="C162" s="61" t="str">
        <f t="shared" si="6"/>
        <v/>
      </c>
      <c r="D162" s="61" t="str">
        <f t="shared" si="7"/>
        <v/>
      </c>
      <c r="E162" s="97" t="s">
        <v>70</v>
      </c>
    </row>
    <row r="163" spans="2:5" x14ac:dyDescent="0.25">
      <c r="B163" s="61">
        <v>2012</v>
      </c>
      <c r="C163" s="61" t="str">
        <f t="shared" si="6"/>
        <v/>
      </c>
      <c r="D163" s="61" t="str">
        <f t="shared" si="7"/>
        <v/>
      </c>
      <c r="E163" s="97" t="s">
        <v>70</v>
      </c>
    </row>
    <row r="164" spans="2:5" x14ac:dyDescent="0.25">
      <c r="B164" s="61">
        <v>2013</v>
      </c>
      <c r="C164" s="61" t="str">
        <f t="shared" si="6"/>
        <v/>
      </c>
      <c r="D164" s="61" t="str">
        <f t="shared" si="7"/>
        <v/>
      </c>
      <c r="E164" s="97" t="s">
        <v>70</v>
      </c>
    </row>
    <row r="165" spans="2:5" x14ac:dyDescent="0.25">
      <c r="B165" s="61">
        <v>2014</v>
      </c>
      <c r="C165" s="61" t="str">
        <f t="shared" si="6"/>
        <v/>
      </c>
      <c r="D165" s="61" t="str">
        <f t="shared" si="7"/>
        <v/>
      </c>
      <c r="E165" s="97" t="s">
        <v>70</v>
      </c>
    </row>
    <row r="166" spans="2:5" x14ac:dyDescent="0.25">
      <c r="B166" s="61">
        <v>2015</v>
      </c>
      <c r="C166" s="61" t="str">
        <f t="shared" si="6"/>
        <v/>
      </c>
      <c r="D166" s="61" t="str">
        <f t="shared" si="7"/>
        <v/>
      </c>
      <c r="E166" s="97" t="s">
        <v>70</v>
      </c>
    </row>
    <row r="167" spans="2:5" x14ac:dyDescent="0.25">
      <c r="B167" s="61">
        <v>2016</v>
      </c>
      <c r="C167" s="61" t="str">
        <f t="shared" si="6"/>
        <v/>
      </c>
      <c r="D167" s="61" t="str">
        <f t="shared" si="7"/>
        <v/>
      </c>
      <c r="E167" s="97" t="s">
        <v>70</v>
      </c>
    </row>
    <row r="168" spans="2:5" x14ac:dyDescent="0.25">
      <c r="B168" s="61">
        <v>2017</v>
      </c>
      <c r="C168" s="61" t="str">
        <f t="shared" si="6"/>
        <v/>
      </c>
      <c r="D168" s="61" t="str">
        <f t="shared" si="7"/>
        <v/>
      </c>
      <c r="E168" s="97" t="s">
        <v>70</v>
      </c>
    </row>
    <row r="169" spans="2:5" x14ac:dyDescent="0.25">
      <c r="B169" s="61">
        <v>2018</v>
      </c>
      <c r="C169" s="61" t="str">
        <f t="shared" si="6"/>
        <v/>
      </c>
      <c r="D169" s="61" t="str">
        <f t="shared" si="7"/>
        <v/>
      </c>
      <c r="E169" s="97" t="s">
        <v>70</v>
      </c>
    </row>
    <row r="170" spans="2:5" x14ac:dyDescent="0.25">
      <c r="B170" s="61">
        <v>2019</v>
      </c>
      <c r="C170" s="61" t="str">
        <f t="shared" si="6"/>
        <v/>
      </c>
      <c r="D170" s="61" t="str">
        <f t="shared" si="7"/>
        <v/>
      </c>
      <c r="E170" s="97" t="s">
        <v>70</v>
      </c>
    </row>
    <row r="171" spans="2:5" x14ac:dyDescent="0.25">
      <c r="B171" s="61">
        <v>2020</v>
      </c>
      <c r="C171" s="61" t="str">
        <f t="shared" si="6"/>
        <v/>
      </c>
      <c r="D171" s="61" t="str">
        <f t="shared" si="7"/>
        <v/>
      </c>
      <c r="E171" s="97" t="s">
        <v>70</v>
      </c>
    </row>
    <row r="172" spans="2:5" x14ac:dyDescent="0.25">
      <c r="B172" s="61">
        <v>2021</v>
      </c>
      <c r="C172" s="61" t="str">
        <f t="shared" si="6"/>
        <v/>
      </c>
      <c r="D172" s="61" t="str">
        <f t="shared" si="7"/>
        <v/>
      </c>
      <c r="E172" s="97" t="s">
        <v>70</v>
      </c>
    </row>
    <row r="173" spans="2:5" x14ac:dyDescent="0.25">
      <c r="B173" s="61">
        <v>2022</v>
      </c>
      <c r="C173" s="61" t="str">
        <f t="shared" si="6"/>
        <v/>
      </c>
      <c r="D173" s="61" t="str">
        <f t="shared" si="7"/>
        <v/>
      </c>
      <c r="E173" s="97" t="s">
        <v>70</v>
      </c>
    </row>
    <row r="174" spans="2:5" x14ac:dyDescent="0.25">
      <c r="B174" s="61">
        <v>2023</v>
      </c>
      <c r="C174" s="61" t="str">
        <f t="shared" si="6"/>
        <v/>
      </c>
      <c r="D174" s="61" t="str">
        <f t="shared" si="7"/>
        <v/>
      </c>
      <c r="E174" s="97" t="s">
        <v>70</v>
      </c>
    </row>
    <row r="175" spans="2:5" x14ac:dyDescent="0.25">
      <c r="B175" s="61">
        <v>2024</v>
      </c>
      <c r="C175" s="61" t="str">
        <f t="shared" si="6"/>
        <v/>
      </c>
      <c r="D175" s="61" t="str">
        <f t="shared" si="7"/>
        <v/>
      </c>
      <c r="E175" s="97" t="s">
        <v>70</v>
      </c>
    </row>
    <row r="176" spans="2:5" x14ac:dyDescent="0.25">
      <c r="B176" s="61">
        <v>2025</v>
      </c>
      <c r="C176" s="61" t="str">
        <f t="shared" si="6"/>
        <v/>
      </c>
      <c r="D176" s="61" t="str">
        <f t="shared" si="7"/>
        <v/>
      </c>
      <c r="E176" s="97" t="s">
        <v>70</v>
      </c>
    </row>
    <row r="177" spans="2:5" x14ac:dyDescent="0.25">
      <c r="B177" s="61">
        <v>2026</v>
      </c>
      <c r="C177" s="61" t="str">
        <f t="shared" si="6"/>
        <v/>
      </c>
      <c r="D177" s="61" t="str">
        <f t="shared" si="7"/>
        <v/>
      </c>
      <c r="E177" s="97" t="s">
        <v>70</v>
      </c>
    </row>
    <row r="178" spans="2:5" x14ac:dyDescent="0.25">
      <c r="B178" s="61">
        <v>2027</v>
      </c>
      <c r="C178" s="61" t="str">
        <f t="shared" si="6"/>
        <v/>
      </c>
      <c r="D178" s="61" t="str">
        <f t="shared" si="7"/>
        <v/>
      </c>
      <c r="E178" s="97" t="s">
        <v>70</v>
      </c>
    </row>
    <row r="179" spans="2:5" x14ac:dyDescent="0.25">
      <c r="B179" s="61">
        <v>2028</v>
      </c>
      <c r="C179" s="61" t="str">
        <f t="shared" si="6"/>
        <v/>
      </c>
      <c r="D179" s="61" t="str">
        <f t="shared" si="7"/>
        <v/>
      </c>
      <c r="E179" s="97" t="s">
        <v>70</v>
      </c>
    </row>
    <row r="180" spans="2:5" x14ac:dyDescent="0.25">
      <c r="B180" s="61">
        <v>2029</v>
      </c>
      <c r="C180" s="61" t="str">
        <f t="shared" si="6"/>
        <v/>
      </c>
      <c r="D180" s="61" t="str">
        <f t="shared" si="7"/>
        <v/>
      </c>
      <c r="E180" s="97" t="s">
        <v>70</v>
      </c>
    </row>
    <row r="181" spans="2:5" x14ac:dyDescent="0.25">
      <c r="B181" s="61">
        <v>2030</v>
      </c>
      <c r="C181" s="61" t="str">
        <f t="shared" si="6"/>
        <v/>
      </c>
      <c r="D181" s="61" t="str">
        <f t="shared" si="7"/>
        <v/>
      </c>
      <c r="E181" s="97" t="s">
        <v>70</v>
      </c>
    </row>
    <row r="182" spans="2:5" x14ac:dyDescent="0.25">
      <c r="B182" s="61">
        <v>2031</v>
      </c>
      <c r="C182" s="61" t="str">
        <f t="shared" si="6"/>
        <v/>
      </c>
      <c r="D182" s="61" t="str">
        <f t="shared" si="7"/>
        <v/>
      </c>
      <c r="E182" s="97" t="s">
        <v>70</v>
      </c>
    </row>
    <row r="183" spans="2:5" x14ac:dyDescent="0.25">
      <c r="B183" s="61">
        <v>2032</v>
      </c>
      <c r="C183" s="61" t="str">
        <f t="shared" si="6"/>
        <v/>
      </c>
      <c r="D183" s="61" t="str">
        <f t="shared" si="7"/>
        <v/>
      </c>
      <c r="E183" s="97" t="s">
        <v>70</v>
      </c>
    </row>
    <row r="184" spans="2:5" x14ac:dyDescent="0.25">
      <c r="B184" s="61">
        <v>2033</v>
      </c>
      <c r="C184" s="61" t="str">
        <f t="shared" si="6"/>
        <v/>
      </c>
      <c r="D184" s="61" t="str">
        <f t="shared" si="7"/>
        <v/>
      </c>
      <c r="E184" s="97" t="s">
        <v>70</v>
      </c>
    </row>
    <row r="185" spans="2:5" x14ac:dyDescent="0.25">
      <c r="B185" s="61">
        <v>2034</v>
      </c>
      <c r="C185" s="61" t="str">
        <f t="shared" si="6"/>
        <v/>
      </c>
      <c r="D185" s="61" t="str">
        <f t="shared" si="7"/>
        <v/>
      </c>
      <c r="E185" s="97" t="s">
        <v>70</v>
      </c>
    </row>
    <row r="186" spans="2:5" x14ac:dyDescent="0.25">
      <c r="B186" s="61">
        <v>2035</v>
      </c>
      <c r="C186" s="61" t="str">
        <f t="shared" si="6"/>
        <v/>
      </c>
      <c r="D186" s="61" t="str">
        <f t="shared" si="7"/>
        <v/>
      </c>
      <c r="E186" s="97" t="s">
        <v>70</v>
      </c>
    </row>
    <row r="187" spans="2:5" x14ac:dyDescent="0.25">
      <c r="B187" s="61">
        <v>2036</v>
      </c>
      <c r="C187" s="61" t="str">
        <f t="shared" si="6"/>
        <v/>
      </c>
      <c r="D187" s="61" t="str">
        <f t="shared" si="7"/>
        <v/>
      </c>
      <c r="E187" s="97" t="s">
        <v>70</v>
      </c>
    </row>
    <row r="188" spans="2:5" x14ac:dyDescent="0.25">
      <c r="B188" s="61">
        <v>2037</v>
      </c>
      <c r="C188" s="61" t="str">
        <f t="shared" si="6"/>
        <v/>
      </c>
      <c r="D188" s="61" t="str">
        <f t="shared" si="7"/>
        <v/>
      </c>
      <c r="E188" s="97" t="s">
        <v>70</v>
      </c>
    </row>
    <row r="189" spans="2:5" x14ac:dyDescent="0.25">
      <c r="B189" s="61">
        <v>2038</v>
      </c>
      <c r="C189" s="61" t="str">
        <f t="shared" si="6"/>
        <v/>
      </c>
      <c r="D189" s="61" t="str">
        <f t="shared" si="7"/>
        <v/>
      </c>
      <c r="E189" s="97" t="s">
        <v>70</v>
      </c>
    </row>
    <row r="190" spans="2:5" x14ac:dyDescent="0.25">
      <c r="B190" s="61">
        <v>2039</v>
      </c>
      <c r="C190" s="61" t="str">
        <f t="shared" si="6"/>
        <v/>
      </c>
      <c r="D190" s="61" t="str">
        <f t="shared" si="7"/>
        <v/>
      </c>
      <c r="E190" s="97" t="s">
        <v>70</v>
      </c>
    </row>
    <row r="191" spans="2:5" x14ac:dyDescent="0.25">
      <c r="B191" s="61">
        <v>2040</v>
      </c>
      <c r="C191" s="61" t="str">
        <f t="shared" si="6"/>
        <v/>
      </c>
      <c r="D191" s="61" t="str">
        <f t="shared" si="7"/>
        <v/>
      </c>
      <c r="E191" s="97" t="s">
        <v>70</v>
      </c>
    </row>
    <row r="192" spans="2:5" x14ac:dyDescent="0.25">
      <c r="B192" s="61">
        <v>2041</v>
      </c>
      <c r="C192" s="61" t="str">
        <f t="shared" si="6"/>
        <v/>
      </c>
      <c r="D192" s="61" t="str">
        <f t="shared" si="7"/>
        <v/>
      </c>
      <c r="E192" s="97" t="s">
        <v>70</v>
      </c>
    </row>
    <row r="193" spans="2:5" x14ac:dyDescent="0.25">
      <c r="B193" s="61">
        <v>2042</v>
      </c>
      <c r="C193" s="61" t="str">
        <f t="shared" si="6"/>
        <v/>
      </c>
      <c r="D193" s="61" t="str">
        <f t="shared" si="7"/>
        <v/>
      </c>
      <c r="E193" s="97" t="s">
        <v>70</v>
      </c>
    </row>
    <row r="194" spans="2:5" x14ac:dyDescent="0.25">
      <c r="B194" s="61">
        <v>2043</v>
      </c>
      <c r="C194" s="61" t="str">
        <f t="shared" si="6"/>
        <v/>
      </c>
      <c r="D194" s="61" t="str">
        <f t="shared" si="7"/>
        <v/>
      </c>
      <c r="E194" s="97" t="s">
        <v>70</v>
      </c>
    </row>
    <row r="195" spans="2:5" x14ac:dyDescent="0.25">
      <c r="B195" s="61">
        <v>2044</v>
      </c>
      <c r="C195" s="61" t="str">
        <f t="shared" si="6"/>
        <v/>
      </c>
      <c r="D195" s="61" t="str">
        <f t="shared" si="7"/>
        <v/>
      </c>
      <c r="E195" s="97" t="s">
        <v>70</v>
      </c>
    </row>
    <row r="196" spans="2:5" x14ac:dyDescent="0.25">
      <c r="B196" s="61">
        <v>2045</v>
      </c>
      <c r="C196" s="61" t="str">
        <f t="shared" si="6"/>
        <v/>
      </c>
      <c r="D196" s="61" t="str">
        <f t="shared" si="7"/>
        <v/>
      </c>
      <c r="E196" s="97" t="s">
        <v>70</v>
      </c>
    </row>
    <row r="197" spans="2:5" x14ac:dyDescent="0.25">
      <c r="B197" s="61">
        <v>2046</v>
      </c>
      <c r="C197" s="61" t="str">
        <f t="shared" si="6"/>
        <v/>
      </c>
      <c r="D197" s="61" t="str">
        <f t="shared" si="7"/>
        <v/>
      </c>
      <c r="E197" s="97" t="s">
        <v>70</v>
      </c>
    </row>
    <row r="198" spans="2:5" x14ac:dyDescent="0.25">
      <c r="B198" s="61">
        <v>2047</v>
      </c>
      <c r="C198" s="61" t="str">
        <f t="shared" si="6"/>
        <v/>
      </c>
      <c r="D198" s="61" t="str">
        <f t="shared" si="7"/>
        <v/>
      </c>
      <c r="E198" s="97" t="s">
        <v>70</v>
      </c>
    </row>
    <row r="199" spans="2:5" x14ac:dyDescent="0.25">
      <c r="B199" s="61">
        <v>2048</v>
      </c>
      <c r="C199" s="61" t="str">
        <f t="shared" si="6"/>
        <v/>
      </c>
      <c r="D199" s="61" t="str">
        <f t="shared" si="7"/>
        <v/>
      </c>
      <c r="E199" s="97" t="s">
        <v>70</v>
      </c>
    </row>
    <row r="200" spans="2:5" x14ac:dyDescent="0.25">
      <c r="B200" s="61">
        <v>2049</v>
      </c>
      <c r="C200" s="61" t="str">
        <f t="shared" si="6"/>
        <v/>
      </c>
      <c r="D200" s="61" t="str">
        <f t="shared" si="7"/>
        <v/>
      </c>
      <c r="E200" s="97" t="s">
        <v>70</v>
      </c>
    </row>
    <row r="201" spans="2:5" x14ac:dyDescent="0.25">
      <c r="B201" s="61">
        <v>2050</v>
      </c>
      <c r="C201" s="61" t="str">
        <f t="shared" si="6"/>
        <v/>
      </c>
      <c r="D201" s="61" t="str">
        <f t="shared" si="7"/>
        <v/>
      </c>
      <c r="E201" s="97" t="s">
        <v>70</v>
      </c>
    </row>
    <row r="202" spans="2:5" x14ac:dyDescent="0.25">
      <c r="B202" s="61">
        <v>2051</v>
      </c>
      <c r="C202" s="61" t="str">
        <f t="shared" si="6"/>
        <v/>
      </c>
      <c r="D202" s="61" t="str">
        <f t="shared" si="7"/>
        <v/>
      </c>
      <c r="E202" s="97" t="s">
        <v>70</v>
      </c>
    </row>
    <row r="203" spans="2:5" x14ac:dyDescent="0.25">
      <c r="B203" s="61">
        <v>2052</v>
      </c>
      <c r="C203" s="61" t="str">
        <f t="shared" si="6"/>
        <v/>
      </c>
      <c r="D203" s="61" t="str">
        <f t="shared" si="7"/>
        <v/>
      </c>
      <c r="E203" s="97" t="s">
        <v>70</v>
      </c>
    </row>
    <row r="204" spans="2:5" x14ac:dyDescent="0.25">
      <c r="B204" s="61">
        <v>2053</v>
      </c>
      <c r="C204" s="61" t="str">
        <f t="shared" si="6"/>
        <v/>
      </c>
      <c r="D204" s="61" t="str">
        <f t="shared" si="7"/>
        <v/>
      </c>
      <c r="E204" s="97" t="s">
        <v>70</v>
      </c>
    </row>
    <row r="205" spans="2:5" x14ac:dyDescent="0.25">
      <c r="B205" s="61">
        <v>2054</v>
      </c>
      <c r="C205" s="61" t="str">
        <f t="shared" si="6"/>
        <v/>
      </c>
      <c r="D205" s="61" t="str">
        <f t="shared" si="7"/>
        <v/>
      </c>
      <c r="E205" s="97" t="s">
        <v>70</v>
      </c>
    </row>
    <row r="206" spans="2:5" x14ac:dyDescent="0.25">
      <c r="B206" s="61">
        <v>2055</v>
      </c>
      <c r="C206" s="61" t="str">
        <f t="shared" si="6"/>
        <v/>
      </c>
      <c r="D206" s="61" t="str">
        <f t="shared" si="7"/>
        <v/>
      </c>
      <c r="E206" s="97" t="s">
        <v>70</v>
      </c>
    </row>
    <row r="207" spans="2:5" x14ac:dyDescent="0.25">
      <c r="B207" s="61">
        <v>2056</v>
      </c>
      <c r="C207" s="61" t="str">
        <f t="shared" si="6"/>
        <v/>
      </c>
      <c r="D207" s="61" t="str">
        <f t="shared" si="7"/>
        <v/>
      </c>
      <c r="E207" s="97" t="s">
        <v>70</v>
      </c>
    </row>
    <row r="208" spans="2:5" x14ac:dyDescent="0.25">
      <c r="B208" s="61">
        <v>2057</v>
      </c>
      <c r="C208" s="61" t="str">
        <f t="shared" si="6"/>
        <v/>
      </c>
      <c r="D208" s="61" t="str">
        <f t="shared" si="7"/>
        <v/>
      </c>
      <c r="E208" s="97" t="s">
        <v>70</v>
      </c>
    </row>
    <row r="209" spans="2:5" x14ac:dyDescent="0.25">
      <c r="B209" s="61">
        <v>2058</v>
      </c>
      <c r="C209" s="61" t="str">
        <f t="shared" si="6"/>
        <v/>
      </c>
      <c r="D209" s="61" t="str">
        <f t="shared" si="7"/>
        <v/>
      </c>
      <c r="E209" s="97" t="s">
        <v>70</v>
      </c>
    </row>
    <row r="210" spans="2:5" x14ac:dyDescent="0.25">
      <c r="B210" s="61">
        <v>2059</v>
      </c>
      <c r="C210" s="61" t="str">
        <f t="shared" si="6"/>
        <v/>
      </c>
      <c r="D210" s="61" t="str">
        <f t="shared" si="7"/>
        <v/>
      </c>
      <c r="E210" s="97" t="s">
        <v>70</v>
      </c>
    </row>
    <row r="211" spans="2:5" x14ac:dyDescent="0.25">
      <c r="B211" s="61">
        <v>2060</v>
      </c>
      <c r="C211" s="61" t="str">
        <f t="shared" si="6"/>
        <v/>
      </c>
      <c r="D211" s="61" t="str">
        <f t="shared" si="7"/>
        <v/>
      </c>
      <c r="E211" s="97" t="s">
        <v>70</v>
      </c>
    </row>
    <row r="212" spans="2:5" x14ac:dyDescent="0.25">
      <c r="B212" s="61">
        <v>2061</v>
      </c>
      <c r="C212" s="61" t="str">
        <f t="shared" si="6"/>
        <v/>
      </c>
      <c r="D212" s="61" t="str">
        <f t="shared" si="7"/>
        <v/>
      </c>
      <c r="E212" s="97" t="s">
        <v>70</v>
      </c>
    </row>
    <row r="213" spans="2:5" x14ac:dyDescent="0.25">
      <c r="B213" s="61">
        <v>2062</v>
      </c>
      <c r="C213" s="61" t="str">
        <f t="shared" si="6"/>
        <v/>
      </c>
      <c r="D213" s="61" t="str">
        <f t="shared" si="7"/>
        <v/>
      </c>
      <c r="E213" s="97" t="s">
        <v>70</v>
      </c>
    </row>
    <row r="214" spans="2:5" x14ac:dyDescent="0.25">
      <c r="B214" s="61">
        <v>2063</v>
      </c>
      <c r="C214" s="61" t="str">
        <f t="shared" si="6"/>
        <v/>
      </c>
      <c r="D214" s="61" t="str">
        <f t="shared" si="7"/>
        <v/>
      </c>
      <c r="E214" s="97" t="s">
        <v>70</v>
      </c>
    </row>
    <row r="215" spans="2:5" x14ac:dyDescent="0.25">
      <c r="B215" s="61">
        <v>2064</v>
      </c>
      <c r="C215" s="61" t="str">
        <f t="shared" si="6"/>
        <v/>
      </c>
      <c r="D215" s="61" t="str">
        <f t="shared" si="7"/>
        <v/>
      </c>
      <c r="E215" s="97" t="s">
        <v>70</v>
      </c>
    </row>
    <row r="216" spans="2:5" x14ac:dyDescent="0.25">
      <c r="B216" s="61">
        <v>2065</v>
      </c>
      <c r="C216" s="61" t="str">
        <f t="shared" ref="C216:C279" si="8">IFERROR(VLOOKUP(B216,N:N,1,FALSE),"")</f>
        <v/>
      </c>
      <c r="D216" s="61" t="str">
        <f t="shared" si="7"/>
        <v/>
      </c>
      <c r="E216" s="97" t="s">
        <v>70</v>
      </c>
    </row>
    <row r="217" spans="2:5" x14ac:dyDescent="0.25">
      <c r="B217" s="61">
        <v>2066</v>
      </c>
      <c r="C217" s="61" t="str">
        <f t="shared" si="8"/>
        <v/>
      </c>
      <c r="D217" s="61" t="str">
        <f t="shared" ref="D217:D280" si="9">IFERROR(MID(VLOOKUP(B217,N:O,2,FALSE),21,LEN(VLOOKUP(B217,N:O,2,FALSE))-20),"")</f>
        <v/>
      </c>
      <c r="E217" s="97" t="s">
        <v>70</v>
      </c>
    </row>
    <row r="218" spans="2:5" x14ac:dyDescent="0.25">
      <c r="B218" s="61">
        <v>2067</v>
      </c>
      <c r="C218" s="61" t="str">
        <f t="shared" si="8"/>
        <v/>
      </c>
      <c r="D218" s="61" t="str">
        <f t="shared" si="9"/>
        <v/>
      </c>
      <c r="E218" s="97" t="s">
        <v>70</v>
      </c>
    </row>
    <row r="219" spans="2:5" x14ac:dyDescent="0.25">
      <c r="B219" s="61">
        <v>2068</v>
      </c>
      <c r="C219" s="61" t="str">
        <f t="shared" si="8"/>
        <v/>
      </c>
      <c r="D219" s="61" t="str">
        <f t="shared" si="9"/>
        <v/>
      </c>
      <c r="E219" s="97" t="s">
        <v>70</v>
      </c>
    </row>
    <row r="220" spans="2:5" x14ac:dyDescent="0.25">
      <c r="B220" s="61">
        <v>2069</v>
      </c>
      <c r="C220" s="61" t="str">
        <f t="shared" si="8"/>
        <v/>
      </c>
      <c r="D220" s="61" t="str">
        <f t="shared" si="9"/>
        <v/>
      </c>
      <c r="E220" s="97" t="s">
        <v>70</v>
      </c>
    </row>
    <row r="221" spans="2:5" x14ac:dyDescent="0.25">
      <c r="B221" s="61">
        <v>2070</v>
      </c>
      <c r="C221" s="61" t="str">
        <f t="shared" si="8"/>
        <v/>
      </c>
      <c r="D221" s="61" t="str">
        <f t="shared" si="9"/>
        <v/>
      </c>
      <c r="E221" s="97" t="s">
        <v>70</v>
      </c>
    </row>
    <row r="222" spans="2:5" x14ac:dyDescent="0.25">
      <c r="B222" s="61">
        <v>2071</v>
      </c>
      <c r="C222" s="61" t="str">
        <f t="shared" si="8"/>
        <v/>
      </c>
      <c r="D222" s="61" t="str">
        <f t="shared" si="9"/>
        <v/>
      </c>
      <c r="E222" s="97" t="s">
        <v>70</v>
      </c>
    </row>
    <row r="223" spans="2:5" x14ac:dyDescent="0.25">
      <c r="B223" s="61">
        <v>2072</v>
      </c>
      <c r="C223" s="61" t="str">
        <f t="shared" si="8"/>
        <v/>
      </c>
      <c r="D223" s="61" t="str">
        <f t="shared" si="9"/>
        <v/>
      </c>
      <c r="E223" s="97" t="s">
        <v>70</v>
      </c>
    </row>
    <row r="224" spans="2:5" x14ac:dyDescent="0.25">
      <c r="B224" s="61">
        <v>2073</v>
      </c>
      <c r="C224" s="61" t="str">
        <f t="shared" si="8"/>
        <v/>
      </c>
      <c r="D224" s="61" t="str">
        <f t="shared" si="9"/>
        <v/>
      </c>
      <c r="E224" s="97" t="s">
        <v>70</v>
      </c>
    </row>
    <row r="225" spans="2:5" x14ac:dyDescent="0.25">
      <c r="B225" s="61">
        <v>2074</v>
      </c>
      <c r="C225" s="61" t="str">
        <f t="shared" si="8"/>
        <v/>
      </c>
      <c r="D225" s="61" t="str">
        <f t="shared" si="9"/>
        <v/>
      </c>
      <c r="E225" s="97" t="s">
        <v>70</v>
      </c>
    </row>
    <row r="226" spans="2:5" x14ac:dyDescent="0.25">
      <c r="B226" s="61">
        <v>2075</v>
      </c>
      <c r="C226" s="61" t="str">
        <f t="shared" si="8"/>
        <v/>
      </c>
      <c r="D226" s="61" t="str">
        <f t="shared" si="9"/>
        <v/>
      </c>
      <c r="E226" s="97" t="s">
        <v>70</v>
      </c>
    </row>
    <row r="227" spans="2:5" x14ac:dyDescent="0.25">
      <c r="B227" s="61">
        <v>2076</v>
      </c>
      <c r="C227" s="61" t="str">
        <f t="shared" si="8"/>
        <v/>
      </c>
      <c r="D227" s="61" t="str">
        <f t="shared" si="9"/>
        <v/>
      </c>
      <c r="E227" s="97" t="s">
        <v>70</v>
      </c>
    </row>
    <row r="228" spans="2:5" x14ac:dyDescent="0.25">
      <c r="B228" s="61">
        <v>2077</v>
      </c>
      <c r="C228" s="61" t="str">
        <f t="shared" si="8"/>
        <v/>
      </c>
      <c r="D228" s="61" t="str">
        <f t="shared" si="9"/>
        <v/>
      </c>
      <c r="E228" s="97" t="s">
        <v>70</v>
      </c>
    </row>
    <row r="229" spans="2:5" x14ac:dyDescent="0.25">
      <c r="B229" s="61">
        <v>2078</v>
      </c>
      <c r="C229" s="61" t="str">
        <f t="shared" si="8"/>
        <v/>
      </c>
      <c r="D229" s="61" t="str">
        <f t="shared" si="9"/>
        <v/>
      </c>
      <c r="E229" s="97" t="s">
        <v>70</v>
      </c>
    </row>
    <row r="230" spans="2:5" x14ac:dyDescent="0.25">
      <c r="B230" s="61">
        <v>2079</v>
      </c>
      <c r="C230" s="61" t="str">
        <f t="shared" si="8"/>
        <v/>
      </c>
      <c r="D230" s="61" t="str">
        <f t="shared" si="9"/>
        <v/>
      </c>
      <c r="E230" s="97" t="s">
        <v>70</v>
      </c>
    </row>
    <row r="231" spans="2:5" x14ac:dyDescent="0.25">
      <c r="B231" s="61">
        <v>2080</v>
      </c>
      <c r="C231" s="61" t="str">
        <f t="shared" si="8"/>
        <v/>
      </c>
      <c r="D231" s="61" t="str">
        <f t="shared" si="9"/>
        <v/>
      </c>
      <c r="E231" s="97" t="s">
        <v>70</v>
      </c>
    </row>
    <row r="232" spans="2:5" x14ac:dyDescent="0.25">
      <c r="B232" s="61">
        <v>2081</v>
      </c>
      <c r="C232" s="61" t="str">
        <f t="shared" si="8"/>
        <v/>
      </c>
      <c r="D232" s="61" t="str">
        <f t="shared" si="9"/>
        <v/>
      </c>
      <c r="E232" s="97" t="s">
        <v>70</v>
      </c>
    </row>
    <row r="233" spans="2:5" x14ac:dyDescent="0.25">
      <c r="B233" s="61">
        <v>2082</v>
      </c>
      <c r="C233" s="61" t="str">
        <f t="shared" si="8"/>
        <v/>
      </c>
      <c r="D233" s="61" t="str">
        <f t="shared" si="9"/>
        <v/>
      </c>
      <c r="E233" s="97" t="s">
        <v>70</v>
      </c>
    </row>
    <row r="234" spans="2:5" x14ac:dyDescent="0.25">
      <c r="B234" s="61">
        <v>2083</v>
      </c>
      <c r="C234" s="61" t="str">
        <f t="shared" si="8"/>
        <v/>
      </c>
      <c r="D234" s="61" t="str">
        <f t="shared" si="9"/>
        <v/>
      </c>
      <c r="E234" s="97" t="s">
        <v>70</v>
      </c>
    </row>
    <row r="235" spans="2:5" x14ac:dyDescent="0.25">
      <c r="B235" s="61">
        <v>2084</v>
      </c>
      <c r="C235" s="61" t="str">
        <f t="shared" si="8"/>
        <v/>
      </c>
      <c r="D235" s="61" t="str">
        <f t="shared" si="9"/>
        <v/>
      </c>
      <c r="E235" s="97" t="s">
        <v>70</v>
      </c>
    </row>
    <row r="236" spans="2:5" x14ac:dyDescent="0.25">
      <c r="B236" s="61">
        <v>2085</v>
      </c>
      <c r="C236" s="61" t="str">
        <f t="shared" si="8"/>
        <v/>
      </c>
      <c r="D236" s="61" t="str">
        <f t="shared" si="9"/>
        <v/>
      </c>
      <c r="E236" s="97" t="s">
        <v>70</v>
      </c>
    </row>
    <row r="237" spans="2:5" x14ac:dyDescent="0.25">
      <c r="B237" s="61">
        <v>2086</v>
      </c>
      <c r="C237" s="61" t="str">
        <f t="shared" si="8"/>
        <v/>
      </c>
      <c r="D237" s="61" t="str">
        <f t="shared" si="9"/>
        <v/>
      </c>
      <c r="E237" s="97" t="s">
        <v>70</v>
      </c>
    </row>
    <row r="238" spans="2:5" x14ac:dyDescent="0.25">
      <c r="B238" s="61">
        <v>2087</v>
      </c>
      <c r="C238" s="61" t="str">
        <f t="shared" si="8"/>
        <v/>
      </c>
      <c r="D238" s="61" t="str">
        <f t="shared" si="9"/>
        <v/>
      </c>
      <c r="E238" s="97" t="s">
        <v>70</v>
      </c>
    </row>
    <row r="239" spans="2:5" x14ac:dyDescent="0.25">
      <c r="B239" s="61">
        <v>2088</v>
      </c>
      <c r="C239" s="61" t="str">
        <f t="shared" si="8"/>
        <v/>
      </c>
      <c r="D239" s="61" t="str">
        <f t="shared" si="9"/>
        <v/>
      </c>
      <c r="E239" s="97" t="s">
        <v>70</v>
      </c>
    </row>
    <row r="240" spans="2:5" x14ac:dyDescent="0.25">
      <c r="B240" s="61">
        <v>2089</v>
      </c>
      <c r="C240" s="61" t="str">
        <f t="shared" si="8"/>
        <v/>
      </c>
      <c r="D240" s="61" t="str">
        <f t="shared" si="9"/>
        <v/>
      </c>
      <c r="E240" s="97" t="s">
        <v>70</v>
      </c>
    </row>
    <row r="241" spans="2:5" x14ac:dyDescent="0.25">
      <c r="B241" s="61">
        <v>2090</v>
      </c>
      <c r="C241" s="61" t="str">
        <f t="shared" si="8"/>
        <v/>
      </c>
      <c r="D241" s="61" t="str">
        <f t="shared" si="9"/>
        <v/>
      </c>
      <c r="E241" s="97" t="s">
        <v>70</v>
      </c>
    </row>
    <row r="242" spans="2:5" x14ac:dyDescent="0.25">
      <c r="B242" s="61">
        <v>2091</v>
      </c>
      <c r="C242" s="61" t="str">
        <f t="shared" si="8"/>
        <v/>
      </c>
      <c r="D242" s="61" t="str">
        <f t="shared" si="9"/>
        <v/>
      </c>
      <c r="E242" s="97" t="s">
        <v>70</v>
      </c>
    </row>
    <row r="243" spans="2:5" x14ac:dyDescent="0.25">
      <c r="B243" s="61">
        <v>2092</v>
      </c>
      <c r="C243" s="61" t="str">
        <f t="shared" si="8"/>
        <v/>
      </c>
      <c r="D243" s="61" t="str">
        <f t="shared" si="9"/>
        <v/>
      </c>
      <c r="E243" s="97" t="s">
        <v>70</v>
      </c>
    </row>
    <row r="244" spans="2:5" x14ac:dyDescent="0.25">
      <c r="B244" s="61">
        <v>2093</v>
      </c>
      <c r="C244" s="61" t="str">
        <f t="shared" si="8"/>
        <v/>
      </c>
      <c r="D244" s="61" t="str">
        <f t="shared" si="9"/>
        <v/>
      </c>
      <c r="E244" s="97" t="s">
        <v>70</v>
      </c>
    </row>
    <row r="245" spans="2:5" x14ac:dyDescent="0.25">
      <c r="B245" s="61">
        <v>2094</v>
      </c>
      <c r="C245" s="61" t="str">
        <f t="shared" si="8"/>
        <v/>
      </c>
      <c r="D245" s="61" t="str">
        <f t="shared" si="9"/>
        <v/>
      </c>
      <c r="E245" s="97" t="s">
        <v>70</v>
      </c>
    </row>
    <row r="246" spans="2:5" x14ac:dyDescent="0.25">
      <c r="B246" s="61">
        <v>2095</v>
      </c>
      <c r="C246" s="61" t="str">
        <f t="shared" si="8"/>
        <v/>
      </c>
      <c r="D246" s="61" t="str">
        <f t="shared" si="9"/>
        <v/>
      </c>
      <c r="E246" s="97" t="s">
        <v>70</v>
      </c>
    </row>
    <row r="247" spans="2:5" x14ac:dyDescent="0.25">
      <c r="B247" s="61">
        <v>2096</v>
      </c>
      <c r="C247" s="61" t="str">
        <f t="shared" si="8"/>
        <v/>
      </c>
      <c r="D247" s="61" t="str">
        <f t="shared" si="9"/>
        <v/>
      </c>
      <c r="E247" s="97" t="s">
        <v>70</v>
      </c>
    </row>
    <row r="248" spans="2:5" x14ac:dyDescent="0.25">
      <c r="B248" s="61">
        <v>2097</v>
      </c>
      <c r="C248" s="61" t="str">
        <f t="shared" si="8"/>
        <v/>
      </c>
      <c r="D248" s="61" t="str">
        <f t="shared" si="9"/>
        <v/>
      </c>
      <c r="E248" s="97" t="s">
        <v>70</v>
      </c>
    </row>
    <row r="249" spans="2:5" x14ac:dyDescent="0.25">
      <c r="B249" s="61">
        <v>2098</v>
      </c>
      <c r="C249" s="61" t="str">
        <f t="shared" si="8"/>
        <v/>
      </c>
      <c r="D249" s="61" t="str">
        <f t="shared" si="9"/>
        <v/>
      </c>
      <c r="E249" s="97" t="s">
        <v>70</v>
      </c>
    </row>
    <row r="250" spans="2:5" x14ac:dyDescent="0.25">
      <c r="B250" s="61">
        <v>2099</v>
      </c>
      <c r="C250" s="61" t="str">
        <f t="shared" si="8"/>
        <v/>
      </c>
      <c r="D250" s="61" t="str">
        <f t="shared" si="9"/>
        <v/>
      </c>
      <c r="E250" s="97" t="s">
        <v>70</v>
      </c>
    </row>
    <row r="251" spans="2:5" x14ac:dyDescent="0.25">
      <c r="B251" s="61">
        <v>2100</v>
      </c>
      <c r="C251" s="61" t="str">
        <f t="shared" si="8"/>
        <v/>
      </c>
      <c r="D251" s="61" t="str">
        <f t="shared" si="9"/>
        <v/>
      </c>
      <c r="E251" s="97" t="s">
        <v>70</v>
      </c>
    </row>
    <row r="252" spans="2:5" x14ac:dyDescent="0.25">
      <c r="B252" s="61">
        <v>2101</v>
      </c>
      <c r="C252" s="61" t="str">
        <f t="shared" si="8"/>
        <v/>
      </c>
      <c r="D252" s="61" t="str">
        <f t="shared" si="9"/>
        <v/>
      </c>
      <c r="E252" s="97" t="s">
        <v>70</v>
      </c>
    </row>
    <row r="253" spans="2:5" x14ac:dyDescent="0.25">
      <c r="B253" s="61">
        <v>2102</v>
      </c>
      <c r="C253" s="61" t="str">
        <f t="shared" si="8"/>
        <v/>
      </c>
      <c r="D253" s="61" t="str">
        <f t="shared" si="9"/>
        <v/>
      </c>
      <c r="E253" s="97" t="s">
        <v>70</v>
      </c>
    </row>
    <row r="254" spans="2:5" x14ac:dyDescent="0.25">
      <c r="B254" s="61">
        <v>2103</v>
      </c>
      <c r="C254" s="61" t="str">
        <f t="shared" si="8"/>
        <v/>
      </c>
      <c r="D254" s="61" t="str">
        <f t="shared" si="9"/>
        <v/>
      </c>
      <c r="E254" s="97" t="s">
        <v>70</v>
      </c>
    </row>
    <row r="255" spans="2:5" x14ac:dyDescent="0.25">
      <c r="B255" s="61">
        <v>2104</v>
      </c>
      <c r="C255" s="61" t="str">
        <f t="shared" si="8"/>
        <v/>
      </c>
      <c r="D255" s="61" t="str">
        <f t="shared" si="9"/>
        <v/>
      </c>
      <c r="E255" s="97" t="s">
        <v>70</v>
      </c>
    </row>
    <row r="256" spans="2:5" x14ac:dyDescent="0.25">
      <c r="B256" s="61">
        <v>2105</v>
      </c>
      <c r="C256" s="61" t="str">
        <f t="shared" si="8"/>
        <v/>
      </c>
      <c r="D256" s="61" t="str">
        <f t="shared" si="9"/>
        <v/>
      </c>
      <c r="E256" s="97" t="s">
        <v>70</v>
      </c>
    </row>
    <row r="257" spans="2:5" x14ac:dyDescent="0.25">
      <c r="B257" s="61">
        <v>2106</v>
      </c>
      <c r="C257" s="61" t="str">
        <f t="shared" si="8"/>
        <v/>
      </c>
      <c r="D257" s="61" t="str">
        <f t="shared" si="9"/>
        <v/>
      </c>
      <c r="E257" s="97" t="s">
        <v>70</v>
      </c>
    </row>
    <row r="258" spans="2:5" x14ac:dyDescent="0.25">
      <c r="B258" s="61">
        <v>2107</v>
      </c>
      <c r="C258" s="61" t="str">
        <f t="shared" si="8"/>
        <v/>
      </c>
      <c r="D258" s="61" t="str">
        <f t="shared" si="9"/>
        <v/>
      </c>
      <c r="E258" s="97" t="s">
        <v>70</v>
      </c>
    </row>
    <row r="259" spans="2:5" x14ac:dyDescent="0.25">
      <c r="B259" s="61">
        <v>2108</v>
      </c>
      <c r="C259" s="61" t="str">
        <f t="shared" si="8"/>
        <v/>
      </c>
      <c r="D259" s="61" t="str">
        <f t="shared" si="9"/>
        <v/>
      </c>
      <c r="E259" s="97" t="s">
        <v>70</v>
      </c>
    </row>
    <row r="260" spans="2:5" x14ac:dyDescent="0.25">
      <c r="B260" s="61">
        <v>2109</v>
      </c>
      <c r="C260" s="61" t="str">
        <f t="shared" si="8"/>
        <v/>
      </c>
      <c r="D260" s="61" t="str">
        <f t="shared" si="9"/>
        <v/>
      </c>
      <c r="E260" s="97" t="s">
        <v>70</v>
      </c>
    </row>
    <row r="261" spans="2:5" x14ac:dyDescent="0.25">
      <c r="B261" s="61">
        <v>2110</v>
      </c>
      <c r="C261" s="61" t="str">
        <f t="shared" si="8"/>
        <v/>
      </c>
      <c r="D261" s="61" t="str">
        <f t="shared" si="9"/>
        <v/>
      </c>
      <c r="E261" s="97" t="s">
        <v>70</v>
      </c>
    </row>
    <row r="262" spans="2:5" x14ac:dyDescent="0.25">
      <c r="B262" s="61">
        <v>2111</v>
      </c>
      <c r="C262" s="61" t="str">
        <f t="shared" si="8"/>
        <v/>
      </c>
      <c r="D262" s="61" t="str">
        <f t="shared" si="9"/>
        <v/>
      </c>
      <c r="E262" s="97" t="s">
        <v>70</v>
      </c>
    </row>
    <row r="263" spans="2:5" x14ac:dyDescent="0.25">
      <c r="B263" s="61">
        <v>2112</v>
      </c>
      <c r="C263" s="61" t="str">
        <f t="shared" si="8"/>
        <v/>
      </c>
      <c r="D263" s="61" t="str">
        <f t="shared" si="9"/>
        <v/>
      </c>
      <c r="E263" s="97" t="s">
        <v>70</v>
      </c>
    </row>
    <row r="264" spans="2:5" x14ac:dyDescent="0.25">
      <c r="B264" s="61">
        <v>2113</v>
      </c>
      <c r="C264" s="61" t="str">
        <f t="shared" si="8"/>
        <v/>
      </c>
      <c r="D264" s="61" t="str">
        <f t="shared" si="9"/>
        <v/>
      </c>
      <c r="E264" s="97" t="s">
        <v>70</v>
      </c>
    </row>
    <row r="265" spans="2:5" x14ac:dyDescent="0.25">
      <c r="B265" s="61">
        <v>2114</v>
      </c>
      <c r="C265" s="61" t="str">
        <f t="shared" si="8"/>
        <v/>
      </c>
      <c r="D265" s="61" t="str">
        <f t="shared" si="9"/>
        <v/>
      </c>
      <c r="E265" s="97" t="s">
        <v>70</v>
      </c>
    </row>
    <row r="266" spans="2:5" x14ac:dyDescent="0.25">
      <c r="B266" s="61">
        <v>2115</v>
      </c>
      <c r="C266" s="61" t="str">
        <f t="shared" si="8"/>
        <v/>
      </c>
      <c r="D266" s="61" t="str">
        <f t="shared" si="9"/>
        <v/>
      </c>
      <c r="E266" s="97" t="s">
        <v>70</v>
      </c>
    </row>
    <row r="267" spans="2:5" x14ac:dyDescent="0.25">
      <c r="B267" s="61">
        <v>2116</v>
      </c>
      <c r="C267" s="61" t="str">
        <f t="shared" si="8"/>
        <v/>
      </c>
      <c r="D267" s="61" t="str">
        <f t="shared" si="9"/>
        <v/>
      </c>
      <c r="E267" s="97" t="s">
        <v>70</v>
      </c>
    </row>
    <row r="268" spans="2:5" x14ac:dyDescent="0.25">
      <c r="B268" s="61">
        <v>2117</v>
      </c>
      <c r="C268" s="61" t="str">
        <f t="shared" si="8"/>
        <v/>
      </c>
      <c r="D268" s="61" t="str">
        <f t="shared" si="9"/>
        <v/>
      </c>
      <c r="E268" s="97" t="s">
        <v>70</v>
      </c>
    </row>
    <row r="269" spans="2:5" x14ac:dyDescent="0.25">
      <c r="B269" s="61">
        <v>2118</v>
      </c>
      <c r="C269" s="61" t="str">
        <f t="shared" si="8"/>
        <v/>
      </c>
      <c r="D269" s="61" t="str">
        <f t="shared" si="9"/>
        <v/>
      </c>
      <c r="E269" s="97" t="s">
        <v>70</v>
      </c>
    </row>
    <row r="270" spans="2:5" x14ac:dyDescent="0.25">
      <c r="B270" s="61">
        <v>2119</v>
      </c>
      <c r="C270" s="61" t="str">
        <f t="shared" si="8"/>
        <v/>
      </c>
      <c r="D270" s="61" t="str">
        <f t="shared" si="9"/>
        <v/>
      </c>
      <c r="E270" s="97" t="s">
        <v>70</v>
      </c>
    </row>
    <row r="271" spans="2:5" x14ac:dyDescent="0.25">
      <c r="B271" s="61">
        <v>2120</v>
      </c>
      <c r="C271" s="61" t="str">
        <f t="shared" si="8"/>
        <v/>
      </c>
      <c r="D271" s="61" t="str">
        <f t="shared" si="9"/>
        <v/>
      </c>
      <c r="E271" s="97" t="s">
        <v>70</v>
      </c>
    </row>
    <row r="272" spans="2:5" x14ac:dyDescent="0.25">
      <c r="B272" s="61">
        <v>2121</v>
      </c>
      <c r="C272" s="61" t="str">
        <f t="shared" si="8"/>
        <v/>
      </c>
      <c r="D272" s="61" t="str">
        <f t="shared" si="9"/>
        <v/>
      </c>
      <c r="E272" s="97" t="s">
        <v>70</v>
      </c>
    </row>
    <row r="273" spans="2:5" x14ac:dyDescent="0.25">
      <c r="B273" s="61">
        <v>2122</v>
      </c>
      <c r="C273" s="61" t="str">
        <f t="shared" si="8"/>
        <v/>
      </c>
      <c r="D273" s="61" t="str">
        <f t="shared" si="9"/>
        <v/>
      </c>
      <c r="E273" s="97" t="s">
        <v>70</v>
      </c>
    </row>
    <row r="274" spans="2:5" x14ac:dyDescent="0.25">
      <c r="B274" s="61">
        <v>2123</v>
      </c>
      <c r="C274" s="61" t="str">
        <f t="shared" si="8"/>
        <v/>
      </c>
      <c r="D274" s="61" t="str">
        <f t="shared" si="9"/>
        <v/>
      </c>
      <c r="E274" s="97" t="s">
        <v>70</v>
      </c>
    </row>
    <row r="275" spans="2:5" x14ac:dyDescent="0.25">
      <c r="B275" s="61">
        <v>2124</v>
      </c>
      <c r="C275" s="61" t="str">
        <f t="shared" si="8"/>
        <v/>
      </c>
      <c r="D275" s="61" t="str">
        <f t="shared" si="9"/>
        <v/>
      </c>
      <c r="E275" s="97" t="s">
        <v>70</v>
      </c>
    </row>
    <row r="276" spans="2:5" x14ac:dyDescent="0.25">
      <c r="B276" s="61">
        <v>2125</v>
      </c>
      <c r="C276" s="61" t="str">
        <f t="shared" si="8"/>
        <v/>
      </c>
      <c r="D276" s="61" t="str">
        <f t="shared" si="9"/>
        <v/>
      </c>
      <c r="E276" s="97" t="s">
        <v>70</v>
      </c>
    </row>
    <row r="277" spans="2:5" x14ac:dyDescent="0.25">
      <c r="B277" s="61">
        <v>2126</v>
      </c>
      <c r="C277" s="61" t="str">
        <f t="shared" si="8"/>
        <v/>
      </c>
      <c r="D277" s="61" t="str">
        <f t="shared" si="9"/>
        <v/>
      </c>
      <c r="E277" s="97" t="s">
        <v>70</v>
      </c>
    </row>
    <row r="278" spans="2:5" x14ac:dyDescent="0.25">
      <c r="B278" s="61">
        <v>2127</v>
      </c>
      <c r="C278" s="61" t="str">
        <f t="shared" si="8"/>
        <v/>
      </c>
      <c r="D278" s="61" t="str">
        <f t="shared" si="9"/>
        <v/>
      </c>
      <c r="E278" s="97" t="s">
        <v>70</v>
      </c>
    </row>
    <row r="279" spans="2:5" x14ac:dyDescent="0.25">
      <c r="B279" s="61">
        <v>2128</v>
      </c>
      <c r="C279" s="61" t="str">
        <f t="shared" si="8"/>
        <v/>
      </c>
      <c r="D279" s="61" t="str">
        <f t="shared" si="9"/>
        <v/>
      </c>
      <c r="E279" s="97" t="s">
        <v>70</v>
      </c>
    </row>
    <row r="280" spans="2:5" x14ac:dyDescent="0.25">
      <c r="B280" s="61">
        <v>2129</v>
      </c>
      <c r="C280" s="61" t="str">
        <f t="shared" ref="C280:C301" si="10">IFERROR(VLOOKUP(B280,N:N,1,FALSE),"")</f>
        <v/>
      </c>
      <c r="D280" s="61" t="str">
        <f t="shared" si="9"/>
        <v/>
      </c>
      <c r="E280" s="97" t="s">
        <v>70</v>
      </c>
    </row>
    <row r="281" spans="2:5" x14ac:dyDescent="0.25">
      <c r="B281" s="61">
        <v>2130</v>
      </c>
      <c r="C281" s="61" t="str">
        <f t="shared" si="10"/>
        <v/>
      </c>
      <c r="D281" s="61" t="str">
        <f t="shared" ref="D281:D301" si="11">IFERROR(MID(VLOOKUP(B281,N:O,2,FALSE),21,LEN(VLOOKUP(B281,N:O,2,FALSE))-20),"")</f>
        <v/>
      </c>
      <c r="E281" s="97" t="s">
        <v>70</v>
      </c>
    </row>
    <row r="282" spans="2:5" x14ac:dyDescent="0.25">
      <c r="B282" s="61">
        <v>2131</v>
      </c>
      <c r="C282" s="61" t="str">
        <f t="shared" si="10"/>
        <v/>
      </c>
      <c r="D282" s="61" t="str">
        <f t="shared" si="11"/>
        <v/>
      </c>
      <c r="E282" s="97" t="s">
        <v>70</v>
      </c>
    </row>
    <row r="283" spans="2:5" x14ac:dyDescent="0.25">
      <c r="B283" s="61">
        <v>2132</v>
      </c>
      <c r="C283" s="61" t="str">
        <f t="shared" si="10"/>
        <v/>
      </c>
      <c r="D283" s="61" t="str">
        <f t="shared" si="11"/>
        <v/>
      </c>
      <c r="E283" s="97" t="s">
        <v>70</v>
      </c>
    </row>
    <row r="284" spans="2:5" x14ac:dyDescent="0.25">
      <c r="B284" s="61">
        <v>2133</v>
      </c>
      <c r="C284" s="61" t="str">
        <f t="shared" si="10"/>
        <v/>
      </c>
      <c r="D284" s="61" t="str">
        <f t="shared" si="11"/>
        <v/>
      </c>
      <c r="E284" s="97" t="s">
        <v>70</v>
      </c>
    </row>
    <row r="285" spans="2:5" x14ac:dyDescent="0.25">
      <c r="B285" s="61">
        <v>2134</v>
      </c>
      <c r="C285" s="61" t="str">
        <f t="shared" si="10"/>
        <v/>
      </c>
      <c r="D285" s="61" t="str">
        <f t="shared" si="11"/>
        <v/>
      </c>
      <c r="E285" s="97" t="s">
        <v>70</v>
      </c>
    </row>
    <row r="286" spans="2:5" x14ac:dyDescent="0.25">
      <c r="B286" s="61">
        <v>2135</v>
      </c>
      <c r="C286" s="61" t="str">
        <f t="shared" si="10"/>
        <v/>
      </c>
      <c r="D286" s="61" t="str">
        <f t="shared" si="11"/>
        <v/>
      </c>
      <c r="E286" s="97" t="s">
        <v>70</v>
      </c>
    </row>
    <row r="287" spans="2:5" x14ac:dyDescent="0.25">
      <c r="B287" s="61">
        <v>2136</v>
      </c>
      <c r="C287" s="61" t="str">
        <f t="shared" si="10"/>
        <v/>
      </c>
      <c r="D287" s="61" t="str">
        <f t="shared" si="11"/>
        <v/>
      </c>
      <c r="E287" s="97" t="s">
        <v>70</v>
      </c>
    </row>
    <row r="288" spans="2:5" x14ac:dyDescent="0.25">
      <c r="B288" s="61">
        <v>2137</v>
      </c>
      <c r="C288" s="61" t="str">
        <f t="shared" si="10"/>
        <v/>
      </c>
      <c r="D288" s="61" t="str">
        <f t="shared" si="11"/>
        <v/>
      </c>
      <c r="E288" s="97" t="s">
        <v>70</v>
      </c>
    </row>
    <row r="289" spans="2:5" x14ac:dyDescent="0.25">
      <c r="B289" s="61">
        <v>2138</v>
      </c>
      <c r="C289" s="61" t="str">
        <f t="shared" si="10"/>
        <v/>
      </c>
      <c r="D289" s="61" t="str">
        <f t="shared" si="11"/>
        <v/>
      </c>
      <c r="E289" s="97" t="s">
        <v>70</v>
      </c>
    </row>
    <row r="290" spans="2:5" x14ac:dyDescent="0.25">
      <c r="B290" s="61">
        <v>2139</v>
      </c>
      <c r="C290" s="61" t="str">
        <f t="shared" si="10"/>
        <v/>
      </c>
      <c r="D290" s="61" t="str">
        <f t="shared" si="11"/>
        <v/>
      </c>
      <c r="E290" s="97" t="s">
        <v>70</v>
      </c>
    </row>
    <row r="291" spans="2:5" x14ac:dyDescent="0.25">
      <c r="B291" s="61">
        <v>2140</v>
      </c>
      <c r="C291" s="61" t="str">
        <f t="shared" si="10"/>
        <v/>
      </c>
      <c r="D291" s="61" t="str">
        <f t="shared" si="11"/>
        <v/>
      </c>
      <c r="E291" s="97" t="s">
        <v>70</v>
      </c>
    </row>
    <row r="292" spans="2:5" x14ac:dyDescent="0.25">
      <c r="B292" s="61">
        <v>2141</v>
      </c>
      <c r="C292" s="61" t="str">
        <f t="shared" si="10"/>
        <v/>
      </c>
      <c r="D292" s="61" t="str">
        <f t="shared" si="11"/>
        <v/>
      </c>
      <c r="E292" s="97" t="s">
        <v>70</v>
      </c>
    </row>
    <row r="293" spans="2:5" x14ac:dyDescent="0.25">
      <c r="B293" s="61">
        <v>2142</v>
      </c>
      <c r="C293" s="61" t="str">
        <f t="shared" si="10"/>
        <v/>
      </c>
      <c r="D293" s="61" t="str">
        <f t="shared" si="11"/>
        <v/>
      </c>
      <c r="E293" s="97" t="s">
        <v>70</v>
      </c>
    </row>
    <row r="294" spans="2:5" x14ac:dyDescent="0.25">
      <c r="B294" s="61">
        <v>2143</v>
      </c>
      <c r="C294" s="61" t="str">
        <f t="shared" si="10"/>
        <v/>
      </c>
      <c r="D294" s="61" t="str">
        <f t="shared" si="11"/>
        <v/>
      </c>
      <c r="E294" s="97" t="s">
        <v>70</v>
      </c>
    </row>
    <row r="295" spans="2:5" x14ac:dyDescent="0.25">
      <c r="B295" s="61">
        <v>2144</v>
      </c>
      <c r="C295" s="61" t="str">
        <f t="shared" si="10"/>
        <v/>
      </c>
      <c r="D295" s="61" t="str">
        <f t="shared" si="11"/>
        <v/>
      </c>
      <c r="E295" s="97" t="s">
        <v>70</v>
      </c>
    </row>
    <row r="296" spans="2:5" x14ac:dyDescent="0.25">
      <c r="B296" s="61">
        <v>2145</v>
      </c>
      <c r="C296" s="61" t="str">
        <f t="shared" si="10"/>
        <v/>
      </c>
      <c r="D296" s="61" t="str">
        <f t="shared" si="11"/>
        <v/>
      </c>
      <c r="E296" s="97" t="s">
        <v>70</v>
      </c>
    </row>
    <row r="297" spans="2:5" x14ac:dyDescent="0.25">
      <c r="B297" s="61">
        <v>2146</v>
      </c>
      <c r="C297" s="61" t="str">
        <f t="shared" si="10"/>
        <v/>
      </c>
      <c r="D297" s="61" t="str">
        <f t="shared" si="11"/>
        <v/>
      </c>
      <c r="E297" s="97" t="s">
        <v>70</v>
      </c>
    </row>
    <row r="298" spans="2:5" x14ac:dyDescent="0.25">
      <c r="B298" s="61">
        <v>2147</v>
      </c>
      <c r="C298" s="61" t="str">
        <f t="shared" si="10"/>
        <v/>
      </c>
      <c r="D298" s="61" t="str">
        <f t="shared" si="11"/>
        <v/>
      </c>
      <c r="E298" s="97" t="s">
        <v>70</v>
      </c>
    </row>
    <row r="299" spans="2:5" x14ac:dyDescent="0.25">
      <c r="B299" s="61">
        <v>2148</v>
      </c>
      <c r="C299" s="61" t="str">
        <f t="shared" si="10"/>
        <v/>
      </c>
      <c r="D299" s="61" t="str">
        <f t="shared" si="11"/>
        <v/>
      </c>
      <c r="E299" s="97" t="s">
        <v>70</v>
      </c>
    </row>
    <row r="300" spans="2:5" x14ac:dyDescent="0.25">
      <c r="B300" s="61">
        <v>2149</v>
      </c>
      <c r="C300" s="61" t="str">
        <f t="shared" si="10"/>
        <v/>
      </c>
      <c r="D300" s="61" t="str">
        <f t="shared" si="11"/>
        <v/>
      </c>
      <c r="E300" s="97" t="s">
        <v>70</v>
      </c>
    </row>
    <row r="301" spans="2:5" x14ac:dyDescent="0.25">
      <c r="B301" s="61">
        <v>2150</v>
      </c>
      <c r="C301" s="61" t="str">
        <f t="shared" si="10"/>
        <v/>
      </c>
      <c r="D301" s="61" t="str">
        <f t="shared" si="11"/>
        <v/>
      </c>
      <c r="E301" s="97" t="s">
        <v>70</v>
      </c>
    </row>
    <row r="302" spans="2:5" x14ac:dyDescent="0.25">
      <c r="B302" s="61">
        <v>2501</v>
      </c>
      <c r="C302" s="61" t="str">
        <f t="shared" ref="C302:C365" si="12">IFERROR(VLOOKUP(B302,Q:Q,1,FALSE),"")</f>
        <v/>
      </c>
      <c r="D302" s="61" t="str">
        <f>IFERROR(MID(VLOOKUP(B302,Q:R,2,FALSE),19,LEN(VLOOKUP(B302,Q:R,2,FALSE))-18),"")</f>
        <v/>
      </c>
      <c r="E302" s="97" t="s">
        <v>23</v>
      </c>
    </row>
    <row r="303" spans="2:5" x14ac:dyDescent="0.25">
      <c r="B303" s="61">
        <v>2502</v>
      </c>
      <c r="C303" s="61" t="str">
        <f t="shared" si="12"/>
        <v/>
      </c>
      <c r="D303" s="61" t="str">
        <f t="shared" ref="D303:D366" si="13">IFERROR(MID(VLOOKUP(B303,Q:R,2,FALSE),19,LEN(VLOOKUP(B303,Q:R,2,FALSE))-18),"")</f>
        <v/>
      </c>
      <c r="E303" s="97" t="s">
        <v>23</v>
      </c>
    </row>
    <row r="304" spans="2:5" x14ac:dyDescent="0.25">
      <c r="B304" s="61">
        <v>2503</v>
      </c>
      <c r="C304" s="61" t="str">
        <f t="shared" si="12"/>
        <v/>
      </c>
      <c r="D304" s="61" t="str">
        <f t="shared" si="13"/>
        <v/>
      </c>
      <c r="E304" s="97" t="s">
        <v>23</v>
      </c>
    </row>
    <row r="305" spans="2:5" x14ac:dyDescent="0.25">
      <c r="B305" s="61">
        <v>2504</v>
      </c>
      <c r="C305" s="61" t="str">
        <f t="shared" si="12"/>
        <v/>
      </c>
      <c r="D305" s="61" t="str">
        <f t="shared" si="13"/>
        <v/>
      </c>
      <c r="E305" s="97" t="s">
        <v>23</v>
      </c>
    </row>
    <row r="306" spans="2:5" x14ac:dyDescent="0.25">
      <c r="B306" s="61">
        <v>2505</v>
      </c>
      <c r="C306" s="61" t="str">
        <f t="shared" si="12"/>
        <v/>
      </c>
      <c r="D306" s="61" t="str">
        <f t="shared" si="13"/>
        <v/>
      </c>
      <c r="E306" s="97" t="s">
        <v>23</v>
      </c>
    </row>
    <row r="307" spans="2:5" x14ac:dyDescent="0.25">
      <c r="B307" s="61">
        <v>2506</v>
      </c>
      <c r="C307" s="61" t="str">
        <f t="shared" si="12"/>
        <v/>
      </c>
      <c r="D307" s="61" t="str">
        <f t="shared" si="13"/>
        <v/>
      </c>
      <c r="E307" s="97" t="s">
        <v>23</v>
      </c>
    </row>
    <row r="308" spans="2:5" x14ac:dyDescent="0.25">
      <c r="B308" s="61">
        <v>2507</v>
      </c>
      <c r="C308" s="61" t="str">
        <f t="shared" si="12"/>
        <v/>
      </c>
      <c r="D308" s="61" t="str">
        <f t="shared" si="13"/>
        <v/>
      </c>
      <c r="E308" s="97" t="s">
        <v>23</v>
      </c>
    </row>
    <row r="309" spans="2:5" x14ac:dyDescent="0.25">
      <c r="B309" s="61">
        <v>2508</v>
      </c>
      <c r="C309" s="61" t="str">
        <f t="shared" si="12"/>
        <v/>
      </c>
      <c r="D309" s="61" t="str">
        <f t="shared" si="13"/>
        <v/>
      </c>
      <c r="E309" s="97" t="s">
        <v>23</v>
      </c>
    </row>
    <row r="310" spans="2:5" x14ac:dyDescent="0.25">
      <c r="B310" s="61">
        <v>2509</v>
      </c>
      <c r="C310" s="61" t="str">
        <f t="shared" si="12"/>
        <v/>
      </c>
      <c r="D310" s="61" t="str">
        <f t="shared" si="13"/>
        <v/>
      </c>
      <c r="E310" s="97" t="s">
        <v>23</v>
      </c>
    </row>
    <row r="311" spans="2:5" x14ac:dyDescent="0.25">
      <c r="B311" s="61">
        <v>2510</v>
      </c>
      <c r="C311" s="61" t="str">
        <f t="shared" si="12"/>
        <v/>
      </c>
      <c r="D311" s="61" t="str">
        <f t="shared" si="13"/>
        <v/>
      </c>
      <c r="E311" s="97" t="s">
        <v>23</v>
      </c>
    </row>
    <row r="312" spans="2:5" x14ac:dyDescent="0.25">
      <c r="B312" s="61">
        <v>2511</v>
      </c>
      <c r="C312" s="61" t="str">
        <f t="shared" si="12"/>
        <v/>
      </c>
      <c r="D312" s="61" t="str">
        <f t="shared" si="13"/>
        <v/>
      </c>
      <c r="E312" s="97" t="s">
        <v>23</v>
      </c>
    </row>
    <row r="313" spans="2:5" x14ac:dyDescent="0.25">
      <c r="B313" s="61">
        <v>2512</v>
      </c>
      <c r="C313" s="61" t="str">
        <f t="shared" si="12"/>
        <v/>
      </c>
      <c r="D313" s="61" t="str">
        <f t="shared" si="13"/>
        <v/>
      </c>
      <c r="E313" s="97" t="s">
        <v>23</v>
      </c>
    </row>
    <row r="314" spans="2:5" x14ac:dyDescent="0.25">
      <c r="B314" s="61">
        <v>2513</v>
      </c>
      <c r="C314" s="61" t="str">
        <f t="shared" si="12"/>
        <v/>
      </c>
      <c r="D314" s="61" t="str">
        <f t="shared" si="13"/>
        <v/>
      </c>
      <c r="E314" s="97" t="s">
        <v>23</v>
      </c>
    </row>
    <row r="315" spans="2:5" x14ac:dyDescent="0.25">
      <c r="B315" s="61">
        <v>2514</v>
      </c>
      <c r="C315" s="61" t="str">
        <f t="shared" si="12"/>
        <v/>
      </c>
      <c r="D315" s="61" t="str">
        <f t="shared" si="13"/>
        <v/>
      </c>
      <c r="E315" s="97" t="s">
        <v>23</v>
      </c>
    </row>
    <row r="316" spans="2:5" x14ac:dyDescent="0.25">
      <c r="B316" s="61">
        <v>2515</v>
      </c>
      <c r="C316" s="61" t="str">
        <f t="shared" si="12"/>
        <v/>
      </c>
      <c r="D316" s="61" t="str">
        <f t="shared" si="13"/>
        <v/>
      </c>
      <c r="E316" s="97" t="s">
        <v>23</v>
      </c>
    </row>
    <row r="317" spans="2:5" x14ac:dyDescent="0.25">
      <c r="B317" s="61">
        <v>2516</v>
      </c>
      <c r="C317" s="61" t="str">
        <f t="shared" si="12"/>
        <v/>
      </c>
      <c r="D317" s="61" t="str">
        <f t="shared" si="13"/>
        <v/>
      </c>
      <c r="E317" s="97" t="s">
        <v>23</v>
      </c>
    </row>
    <row r="318" spans="2:5" x14ac:dyDescent="0.25">
      <c r="B318" s="61">
        <v>2517</v>
      </c>
      <c r="C318" s="61" t="str">
        <f t="shared" si="12"/>
        <v/>
      </c>
      <c r="D318" s="61" t="str">
        <f t="shared" si="13"/>
        <v/>
      </c>
      <c r="E318" s="97" t="s">
        <v>23</v>
      </c>
    </row>
    <row r="319" spans="2:5" x14ac:dyDescent="0.25">
      <c r="B319" s="61">
        <v>2518</v>
      </c>
      <c r="C319" s="61" t="str">
        <f t="shared" si="12"/>
        <v/>
      </c>
      <c r="D319" s="61" t="str">
        <f t="shared" si="13"/>
        <v/>
      </c>
      <c r="E319" s="97" t="s">
        <v>23</v>
      </c>
    </row>
    <row r="320" spans="2:5" x14ac:dyDescent="0.25">
      <c r="B320" s="61">
        <v>2519</v>
      </c>
      <c r="C320" s="61" t="str">
        <f t="shared" si="12"/>
        <v/>
      </c>
      <c r="D320" s="61" t="str">
        <f t="shared" si="13"/>
        <v/>
      </c>
      <c r="E320" s="97" t="s">
        <v>23</v>
      </c>
    </row>
    <row r="321" spans="2:5" x14ac:dyDescent="0.25">
      <c r="B321" s="61">
        <v>2520</v>
      </c>
      <c r="C321" s="61" t="str">
        <f t="shared" si="12"/>
        <v/>
      </c>
      <c r="D321" s="61" t="str">
        <f t="shared" si="13"/>
        <v/>
      </c>
      <c r="E321" s="97" t="s">
        <v>23</v>
      </c>
    </row>
    <row r="322" spans="2:5" x14ac:dyDescent="0.25">
      <c r="B322" s="61">
        <v>2521</v>
      </c>
      <c r="C322" s="61" t="str">
        <f t="shared" si="12"/>
        <v/>
      </c>
      <c r="D322" s="61" t="str">
        <f t="shared" si="13"/>
        <v/>
      </c>
      <c r="E322" s="97" t="s">
        <v>23</v>
      </c>
    </row>
    <row r="323" spans="2:5" x14ac:dyDescent="0.25">
      <c r="B323" s="61">
        <v>2522</v>
      </c>
      <c r="C323" s="61" t="str">
        <f t="shared" si="12"/>
        <v/>
      </c>
      <c r="D323" s="61" t="str">
        <f t="shared" si="13"/>
        <v/>
      </c>
      <c r="E323" s="97" t="s">
        <v>23</v>
      </c>
    </row>
    <row r="324" spans="2:5" x14ac:dyDescent="0.25">
      <c r="B324" s="61">
        <v>2523</v>
      </c>
      <c r="C324" s="61" t="str">
        <f t="shared" si="12"/>
        <v/>
      </c>
      <c r="D324" s="61" t="str">
        <f t="shared" si="13"/>
        <v/>
      </c>
      <c r="E324" s="97" t="s">
        <v>23</v>
      </c>
    </row>
    <row r="325" spans="2:5" x14ac:dyDescent="0.25">
      <c r="B325" s="61">
        <v>2524</v>
      </c>
      <c r="C325" s="61" t="str">
        <f t="shared" si="12"/>
        <v/>
      </c>
      <c r="D325" s="61" t="str">
        <f t="shared" si="13"/>
        <v/>
      </c>
      <c r="E325" s="97" t="s">
        <v>23</v>
      </c>
    </row>
    <row r="326" spans="2:5" x14ac:dyDescent="0.25">
      <c r="B326" s="61">
        <v>2525</v>
      </c>
      <c r="C326" s="61" t="str">
        <f t="shared" si="12"/>
        <v/>
      </c>
      <c r="D326" s="61" t="str">
        <f t="shared" si="13"/>
        <v/>
      </c>
      <c r="E326" s="97" t="s">
        <v>23</v>
      </c>
    </row>
    <row r="327" spans="2:5" x14ac:dyDescent="0.25">
      <c r="B327" s="61">
        <v>2526</v>
      </c>
      <c r="C327" s="61" t="str">
        <f t="shared" si="12"/>
        <v/>
      </c>
      <c r="D327" s="61" t="str">
        <f t="shared" si="13"/>
        <v/>
      </c>
      <c r="E327" s="97" t="s">
        <v>23</v>
      </c>
    </row>
    <row r="328" spans="2:5" x14ac:dyDescent="0.25">
      <c r="B328" s="61">
        <v>2527</v>
      </c>
      <c r="C328" s="61" t="str">
        <f t="shared" si="12"/>
        <v/>
      </c>
      <c r="D328" s="61" t="str">
        <f t="shared" si="13"/>
        <v/>
      </c>
      <c r="E328" s="97" t="s">
        <v>23</v>
      </c>
    </row>
    <row r="329" spans="2:5" x14ac:dyDescent="0.25">
      <c r="B329" s="61">
        <v>2528</v>
      </c>
      <c r="C329" s="61" t="str">
        <f t="shared" si="12"/>
        <v/>
      </c>
      <c r="D329" s="61" t="str">
        <f t="shared" si="13"/>
        <v/>
      </c>
      <c r="E329" s="97" t="s">
        <v>23</v>
      </c>
    </row>
    <row r="330" spans="2:5" x14ac:dyDescent="0.25">
      <c r="B330" s="61">
        <v>2529</v>
      </c>
      <c r="C330" s="61" t="str">
        <f t="shared" si="12"/>
        <v/>
      </c>
      <c r="D330" s="61" t="str">
        <f t="shared" si="13"/>
        <v/>
      </c>
      <c r="E330" s="97" t="s">
        <v>23</v>
      </c>
    </row>
    <row r="331" spans="2:5" x14ac:dyDescent="0.25">
      <c r="B331" s="61">
        <v>2530</v>
      </c>
      <c r="C331" s="61" t="str">
        <f t="shared" si="12"/>
        <v/>
      </c>
      <c r="D331" s="61" t="str">
        <f t="shared" si="13"/>
        <v/>
      </c>
      <c r="E331" s="97" t="s">
        <v>23</v>
      </c>
    </row>
    <row r="332" spans="2:5" x14ac:dyDescent="0.25">
      <c r="B332" s="61">
        <v>2531</v>
      </c>
      <c r="C332" s="61" t="str">
        <f t="shared" si="12"/>
        <v/>
      </c>
      <c r="D332" s="61" t="str">
        <f t="shared" si="13"/>
        <v/>
      </c>
      <c r="E332" s="97" t="s">
        <v>23</v>
      </c>
    </row>
    <row r="333" spans="2:5" x14ac:dyDescent="0.25">
      <c r="B333" s="61">
        <v>2532</v>
      </c>
      <c r="C333" s="61" t="str">
        <f t="shared" si="12"/>
        <v/>
      </c>
      <c r="D333" s="61" t="str">
        <f t="shared" si="13"/>
        <v/>
      </c>
      <c r="E333" s="97" t="s">
        <v>23</v>
      </c>
    </row>
    <row r="334" spans="2:5" x14ac:dyDescent="0.25">
      <c r="B334" s="61">
        <v>2533</v>
      </c>
      <c r="C334" s="61" t="str">
        <f t="shared" si="12"/>
        <v/>
      </c>
      <c r="D334" s="61" t="str">
        <f t="shared" si="13"/>
        <v/>
      </c>
      <c r="E334" s="97" t="s">
        <v>23</v>
      </c>
    </row>
    <row r="335" spans="2:5" x14ac:dyDescent="0.25">
      <c r="B335" s="61">
        <v>2534</v>
      </c>
      <c r="C335" s="61" t="str">
        <f t="shared" si="12"/>
        <v/>
      </c>
      <c r="D335" s="61" t="str">
        <f t="shared" si="13"/>
        <v/>
      </c>
      <c r="E335" s="97" t="s">
        <v>23</v>
      </c>
    </row>
    <row r="336" spans="2:5" x14ac:dyDescent="0.25">
      <c r="B336" s="61">
        <v>2535</v>
      </c>
      <c r="C336" s="61" t="str">
        <f t="shared" si="12"/>
        <v/>
      </c>
      <c r="D336" s="61" t="str">
        <f t="shared" si="13"/>
        <v/>
      </c>
      <c r="E336" s="97" t="s">
        <v>23</v>
      </c>
    </row>
    <row r="337" spans="2:5" x14ac:dyDescent="0.25">
      <c r="B337" s="61">
        <v>2536</v>
      </c>
      <c r="C337" s="61" t="str">
        <f t="shared" si="12"/>
        <v/>
      </c>
      <c r="D337" s="61" t="str">
        <f t="shared" si="13"/>
        <v/>
      </c>
      <c r="E337" s="97" t="s">
        <v>23</v>
      </c>
    </row>
    <row r="338" spans="2:5" x14ac:dyDescent="0.25">
      <c r="B338" s="61">
        <v>2537</v>
      </c>
      <c r="C338" s="61" t="str">
        <f t="shared" si="12"/>
        <v/>
      </c>
      <c r="D338" s="61" t="str">
        <f t="shared" si="13"/>
        <v/>
      </c>
      <c r="E338" s="97" t="s">
        <v>23</v>
      </c>
    </row>
    <row r="339" spans="2:5" x14ac:dyDescent="0.25">
      <c r="B339" s="61">
        <v>2538</v>
      </c>
      <c r="C339" s="61" t="str">
        <f t="shared" si="12"/>
        <v/>
      </c>
      <c r="D339" s="61" t="str">
        <f t="shared" si="13"/>
        <v/>
      </c>
      <c r="E339" s="97" t="s">
        <v>23</v>
      </c>
    </row>
    <row r="340" spans="2:5" x14ac:dyDescent="0.25">
      <c r="B340" s="61">
        <v>2539</v>
      </c>
      <c r="C340" s="61" t="str">
        <f t="shared" si="12"/>
        <v/>
      </c>
      <c r="D340" s="61" t="str">
        <f t="shared" si="13"/>
        <v/>
      </c>
      <c r="E340" s="97" t="s">
        <v>23</v>
      </c>
    </row>
    <row r="341" spans="2:5" x14ac:dyDescent="0.25">
      <c r="B341" s="61">
        <v>2540</v>
      </c>
      <c r="C341" s="61" t="str">
        <f t="shared" si="12"/>
        <v/>
      </c>
      <c r="D341" s="61" t="str">
        <f t="shared" si="13"/>
        <v/>
      </c>
      <c r="E341" s="97" t="s">
        <v>23</v>
      </c>
    </row>
    <row r="342" spans="2:5" x14ac:dyDescent="0.25">
      <c r="B342" s="61">
        <v>2541</v>
      </c>
      <c r="C342" s="61" t="str">
        <f t="shared" si="12"/>
        <v/>
      </c>
      <c r="D342" s="61" t="str">
        <f t="shared" si="13"/>
        <v/>
      </c>
      <c r="E342" s="97" t="s">
        <v>23</v>
      </c>
    </row>
    <row r="343" spans="2:5" x14ac:dyDescent="0.25">
      <c r="B343" s="61">
        <v>2542</v>
      </c>
      <c r="C343" s="61" t="str">
        <f t="shared" si="12"/>
        <v/>
      </c>
      <c r="D343" s="61" t="str">
        <f t="shared" si="13"/>
        <v/>
      </c>
      <c r="E343" s="97" t="s">
        <v>23</v>
      </c>
    </row>
    <row r="344" spans="2:5" x14ac:dyDescent="0.25">
      <c r="B344" s="61">
        <v>2543</v>
      </c>
      <c r="C344" s="61" t="str">
        <f t="shared" si="12"/>
        <v/>
      </c>
      <c r="D344" s="61" t="str">
        <f t="shared" si="13"/>
        <v/>
      </c>
      <c r="E344" s="97" t="s">
        <v>23</v>
      </c>
    </row>
    <row r="345" spans="2:5" x14ac:dyDescent="0.25">
      <c r="B345" s="61">
        <v>2544</v>
      </c>
      <c r="C345" s="61" t="str">
        <f t="shared" si="12"/>
        <v/>
      </c>
      <c r="D345" s="61" t="str">
        <f t="shared" si="13"/>
        <v/>
      </c>
      <c r="E345" s="97" t="s">
        <v>23</v>
      </c>
    </row>
    <row r="346" spans="2:5" x14ac:dyDescent="0.25">
      <c r="B346" s="61">
        <v>2545</v>
      </c>
      <c r="C346" s="61" t="str">
        <f t="shared" si="12"/>
        <v/>
      </c>
      <c r="D346" s="61" t="str">
        <f t="shared" si="13"/>
        <v/>
      </c>
      <c r="E346" s="97" t="s">
        <v>23</v>
      </c>
    </row>
    <row r="347" spans="2:5" x14ac:dyDescent="0.25">
      <c r="B347" s="61">
        <v>2546</v>
      </c>
      <c r="C347" s="61" t="str">
        <f t="shared" si="12"/>
        <v/>
      </c>
      <c r="D347" s="61" t="str">
        <f t="shared" si="13"/>
        <v/>
      </c>
      <c r="E347" s="97" t="s">
        <v>23</v>
      </c>
    </row>
    <row r="348" spans="2:5" x14ac:dyDescent="0.25">
      <c r="B348" s="61">
        <v>2547</v>
      </c>
      <c r="C348" s="61" t="str">
        <f t="shared" si="12"/>
        <v/>
      </c>
      <c r="D348" s="61" t="str">
        <f t="shared" si="13"/>
        <v/>
      </c>
      <c r="E348" s="97" t="s">
        <v>23</v>
      </c>
    </row>
    <row r="349" spans="2:5" x14ac:dyDescent="0.25">
      <c r="B349" s="61">
        <v>2548</v>
      </c>
      <c r="C349" s="61" t="str">
        <f t="shared" si="12"/>
        <v/>
      </c>
      <c r="D349" s="61" t="str">
        <f t="shared" si="13"/>
        <v/>
      </c>
      <c r="E349" s="97" t="s">
        <v>23</v>
      </c>
    </row>
    <row r="350" spans="2:5" x14ac:dyDescent="0.25">
      <c r="B350" s="61">
        <v>2549</v>
      </c>
      <c r="C350" s="61" t="str">
        <f t="shared" si="12"/>
        <v/>
      </c>
      <c r="D350" s="61" t="str">
        <f t="shared" si="13"/>
        <v/>
      </c>
      <c r="E350" s="97" t="s">
        <v>23</v>
      </c>
    </row>
    <row r="351" spans="2:5" x14ac:dyDescent="0.25">
      <c r="B351" s="61">
        <v>2550</v>
      </c>
      <c r="C351" s="61" t="str">
        <f t="shared" si="12"/>
        <v/>
      </c>
      <c r="D351" s="61" t="str">
        <f t="shared" si="13"/>
        <v/>
      </c>
      <c r="E351" s="97" t="s">
        <v>23</v>
      </c>
    </row>
    <row r="352" spans="2:5" x14ac:dyDescent="0.25">
      <c r="B352" s="61">
        <v>2551</v>
      </c>
      <c r="C352" s="61" t="str">
        <f t="shared" si="12"/>
        <v/>
      </c>
      <c r="D352" s="61" t="str">
        <f t="shared" si="13"/>
        <v/>
      </c>
      <c r="E352" s="97" t="s">
        <v>23</v>
      </c>
    </row>
    <row r="353" spans="2:5" x14ac:dyDescent="0.25">
      <c r="B353" s="61">
        <v>2552</v>
      </c>
      <c r="C353" s="61" t="str">
        <f t="shared" si="12"/>
        <v/>
      </c>
      <c r="D353" s="61" t="str">
        <f t="shared" si="13"/>
        <v/>
      </c>
      <c r="E353" s="97" t="s">
        <v>23</v>
      </c>
    </row>
    <row r="354" spans="2:5" x14ac:dyDescent="0.25">
      <c r="B354" s="61">
        <v>2553</v>
      </c>
      <c r="C354" s="61" t="str">
        <f t="shared" si="12"/>
        <v/>
      </c>
      <c r="D354" s="61" t="str">
        <f t="shared" si="13"/>
        <v/>
      </c>
      <c r="E354" s="97" t="s">
        <v>23</v>
      </c>
    </row>
    <row r="355" spans="2:5" x14ac:dyDescent="0.25">
      <c r="B355" s="61">
        <v>2554</v>
      </c>
      <c r="C355" s="61" t="str">
        <f t="shared" si="12"/>
        <v/>
      </c>
      <c r="D355" s="61" t="str">
        <f t="shared" si="13"/>
        <v/>
      </c>
      <c r="E355" s="97" t="s">
        <v>23</v>
      </c>
    </row>
    <row r="356" spans="2:5" x14ac:dyDescent="0.25">
      <c r="B356" s="61">
        <v>2555</v>
      </c>
      <c r="C356" s="61" t="str">
        <f t="shared" si="12"/>
        <v/>
      </c>
      <c r="D356" s="61" t="str">
        <f t="shared" si="13"/>
        <v/>
      </c>
      <c r="E356" s="97" t="s">
        <v>23</v>
      </c>
    </row>
    <row r="357" spans="2:5" x14ac:dyDescent="0.25">
      <c r="B357" s="61">
        <v>2556</v>
      </c>
      <c r="C357" s="61" t="str">
        <f t="shared" si="12"/>
        <v/>
      </c>
      <c r="D357" s="61" t="str">
        <f t="shared" si="13"/>
        <v/>
      </c>
      <c r="E357" s="97" t="s">
        <v>23</v>
      </c>
    </row>
    <row r="358" spans="2:5" x14ac:dyDescent="0.25">
      <c r="B358" s="61">
        <v>2557</v>
      </c>
      <c r="C358" s="61" t="str">
        <f t="shared" si="12"/>
        <v/>
      </c>
      <c r="D358" s="61" t="str">
        <f t="shared" si="13"/>
        <v/>
      </c>
      <c r="E358" s="97" t="s">
        <v>23</v>
      </c>
    </row>
    <row r="359" spans="2:5" x14ac:dyDescent="0.25">
      <c r="B359" s="61">
        <v>2558</v>
      </c>
      <c r="C359" s="61" t="str">
        <f t="shared" si="12"/>
        <v/>
      </c>
      <c r="D359" s="61" t="str">
        <f t="shared" si="13"/>
        <v/>
      </c>
      <c r="E359" s="97" t="s">
        <v>23</v>
      </c>
    </row>
    <row r="360" spans="2:5" x14ac:dyDescent="0.25">
      <c r="B360" s="61">
        <v>2559</v>
      </c>
      <c r="C360" s="61" t="str">
        <f t="shared" si="12"/>
        <v/>
      </c>
      <c r="D360" s="61" t="str">
        <f t="shared" si="13"/>
        <v/>
      </c>
      <c r="E360" s="97" t="s">
        <v>23</v>
      </c>
    </row>
    <row r="361" spans="2:5" x14ac:dyDescent="0.25">
      <c r="B361" s="61">
        <v>2560</v>
      </c>
      <c r="C361" s="61" t="str">
        <f t="shared" si="12"/>
        <v/>
      </c>
      <c r="D361" s="61" t="str">
        <f t="shared" si="13"/>
        <v/>
      </c>
      <c r="E361" s="97" t="s">
        <v>23</v>
      </c>
    </row>
    <row r="362" spans="2:5" x14ac:dyDescent="0.25">
      <c r="B362" s="61">
        <v>2561</v>
      </c>
      <c r="C362" s="61" t="str">
        <f t="shared" si="12"/>
        <v/>
      </c>
      <c r="D362" s="61" t="str">
        <f t="shared" si="13"/>
        <v/>
      </c>
      <c r="E362" s="97" t="s">
        <v>23</v>
      </c>
    </row>
    <row r="363" spans="2:5" x14ac:dyDescent="0.25">
      <c r="B363" s="61">
        <v>2562</v>
      </c>
      <c r="C363" s="61" t="str">
        <f t="shared" si="12"/>
        <v/>
      </c>
      <c r="D363" s="61" t="str">
        <f t="shared" si="13"/>
        <v/>
      </c>
      <c r="E363" s="97" t="s">
        <v>23</v>
      </c>
    </row>
    <row r="364" spans="2:5" x14ac:dyDescent="0.25">
      <c r="B364" s="61">
        <v>2563</v>
      </c>
      <c r="C364" s="61" t="str">
        <f t="shared" si="12"/>
        <v/>
      </c>
      <c r="D364" s="61" t="str">
        <f t="shared" si="13"/>
        <v/>
      </c>
      <c r="E364" s="97" t="s">
        <v>23</v>
      </c>
    </row>
    <row r="365" spans="2:5" x14ac:dyDescent="0.25">
      <c r="B365" s="61">
        <v>2564</v>
      </c>
      <c r="C365" s="61" t="str">
        <f t="shared" si="12"/>
        <v/>
      </c>
      <c r="D365" s="61" t="str">
        <f t="shared" si="13"/>
        <v/>
      </c>
      <c r="E365" s="97" t="s">
        <v>23</v>
      </c>
    </row>
    <row r="366" spans="2:5" x14ac:dyDescent="0.25">
      <c r="B366" s="61">
        <v>2565</v>
      </c>
      <c r="C366" s="61" t="str">
        <f t="shared" ref="C366:C429" si="14">IFERROR(VLOOKUP(B366,Q:Q,1,FALSE),"")</f>
        <v/>
      </c>
      <c r="D366" s="61" t="str">
        <f t="shared" si="13"/>
        <v/>
      </c>
      <c r="E366" s="97" t="s">
        <v>23</v>
      </c>
    </row>
    <row r="367" spans="2:5" x14ac:dyDescent="0.25">
      <c r="B367" s="61">
        <v>2566</v>
      </c>
      <c r="C367" s="61" t="str">
        <f t="shared" si="14"/>
        <v/>
      </c>
      <c r="D367" s="61" t="str">
        <f t="shared" ref="D367:D430" si="15">IFERROR(MID(VLOOKUP(B367,Q:R,2,FALSE),19,LEN(VLOOKUP(B367,Q:R,2,FALSE))-18),"")</f>
        <v/>
      </c>
      <c r="E367" s="97" t="s">
        <v>23</v>
      </c>
    </row>
    <row r="368" spans="2:5" x14ac:dyDescent="0.25">
      <c r="B368" s="61">
        <v>2567</v>
      </c>
      <c r="C368" s="61" t="str">
        <f t="shared" si="14"/>
        <v/>
      </c>
      <c r="D368" s="61" t="str">
        <f t="shared" si="15"/>
        <v/>
      </c>
      <c r="E368" s="97" t="s">
        <v>23</v>
      </c>
    </row>
    <row r="369" spans="2:5" x14ac:dyDescent="0.25">
      <c r="B369" s="61">
        <v>2568</v>
      </c>
      <c r="C369" s="61" t="str">
        <f t="shared" si="14"/>
        <v/>
      </c>
      <c r="D369" s="61" t="str">
        <f t="shared" si="15"/>
        <v/>
      </c>
      <c r="E369" s="97" t="s">
        <v>23</v>
      </c>
    </row>
    <row r="370" spans="2:5" x14ac:dyDescent="0.25">
      <c r="B370" s="61">
        <v>2569</v>
      </c>
      <c r="C370" s="61" t="str">
        <f t="shared" si="14"/>
        <v/>
      </c>
      <c r="D370" s="61" t="str">
        <f t="shared" si="15"/>
        <v/>
      </c>
      <c r="E370" s="97" t="s">
        <v>23</v>
      </c>
    </row>
    <row r="371" spans="2:5" x14ac:dyDescent="0.25">
      <c r="B371" s="61">
        <v>2570</v>
      </c>
      <c r="C371" s="61" t="str">
        <f t="shared" si="14"/>
        <v/>
      </c>
      <c r="D371" s="61" t="str">
        <f t="shared" si="15"/>
        <v/>
      </c>
      <c r="E371" s="97" t="s">
        <v>23</v>
      </c>
    </row>
    <row r="372" spans="2:5" x14ac:dyDescent="0.25">
      <c r="B372" s="61">
        <v>2571</v>
      </c>
      <c r="C372" s="61" t="str">
        <f t="shared" si="14"/>
        <v/>
      </c>
      <c r="D372" s="61" t="str">
        <f t="shared" si="15"/>
        <v/>
      </c>
      <c r="E372" s="97" t="s">
        <v>23</v>
      </c>
    </row>
    <row r="373" spans="2:5" x14ac:dyDescent="0.25">
      <c r="B373" s="61">
        <v>2572</v>
      </c>
      <c r="C373" s="61" t="str">
        <f t="shared" si="14"/>
        <v/>
      </c>
      <c r="D373" s="61" t="str">
        <f t="shared" si="15"/>
        <v/>
      </c>
      <c r="E373" s="97" t="s">
        <v>23</v>
      </c>
    </row>
    <row r="374" spans="2:5" x14ac:dyDescent="0.25">
      <c r="B374" s="61">
        <v>2573</v>
      </c>
      <c r="C374" s="61" t="str">
        <f t="shared" si="14"/>
        <v/>
      </c>
      <c r="D374" s="61" t="str">
        <f t="shared" si="15"/>
        <v/>
      </c>
      <c r="E374" s="97" t="s">
        <v>23</v>
      </c>
    </row>
    <row r="375" spans="2:5" x14ac:dyDescent="0.25">
      <c r="B375" s="61">
        <v>2574</v>
      </c>
      <c r="C375" s="61" t="str">
        <f t="shared" si="14"/>
        <v/>
      </c>
      <c r="D375" s="61" t="str">
        <f t="shared" si="15"/>
        <v/>
      </c>
      <c r="E375" s="97" t="s">
        <v>23</v>
      </c>
    </row>
    <row r="376" spans="2:5" x14ac:dyDescent="0.25">
      <c r="B376" s="61">
        <v>2575</v>
      </c>
      <c r="C376" s="61" t="str">
        <f t="shared" si="14"/>
        <v/>
      </c>
      <c r="D376" s="61" t="str">
        <f t="shared" si="15"/>
        <v/>
      </c>
      <c r="E376" s="97" t="s">
        <v>23</v>
      </c>
    </row>
    <row r="377" spans="2:5" x14ac:dyDescent="0.25">
      <c r="B377" s="61">
        <v>2576</v>
      </c>
      <c r="C377" s="61" t="str">
        <f t="shared" si="14"/>
        <v/>
      </c>
      <c r="D377" s="61" t="str">
        <f t="shared" si="15"/>
        <v/>
      </c>
      <c r="E377" s="97" t="s">
        <v>23</v>
      </c>
    </row>
    <row r="378" spans="2:5" x14ac:dyDescent="0.25">
      <c r="B378" s="61">
        <v>2577</v>
      </c>
      <c r="C378" s="61" t="str">
        <f t="shared" si="14"/>
        <v/>
      </c>
      <c r="D378" s="61" t="str">
        <f t="shared" si="15"/>
        <v/>
      </c>
      <c r="E378" s="97" t="s">
        <v>23</v>
      </c>
    </row>
    <row r="379" spans="2:5" x14ac:dyDescent="0.25">
      <c r="B379" s="61">
        <v>2578</v>
      </c>
      <c r="C379" s="61" t="str">
        <f t="shared" si="14"/>
        <v/>
      </c>
      <c r="D379" s="61" t="str">
        <f t="shared" si="15"/>
        <v/>
      </c>
      <c r="E379" s="97" t="s">
        <v>23</v>
      </c>
    </row>
    <row r="380" spans="2:5" x14ac:dyDescent="0.25">
      <c r="B380" s="61">
        <v>2579</v>
      </c>
      <c r="C380" s="61" t="str">
        <f t="shared" si="14"/>
        <v/>
      </c>
      <c r="D380" s="61" t="str">
        <f t="shared" si="15"/>
        <v/>
      </c>
      <c r="E380" s="97" t="s">
        <v>23</v>
      </c>
    </row>
    <row r="381" spans="2:5" x14ac:dyDescent="0.25">
      <c r="B381" s="61">
        <v>2580</v>
      </c>
      <c r="C381" s="61" t="str">
        <f t="shared" si="14"/>
        <v/>
      </c>
      <c r="D381" s="61" t="str">
        <f t="shared" si="15"/>
        <v/>
      </c>
      <c r="E381" s="97" t="s">
        <v>23</v>
      </c>
    </row>
    <row r="382" spans="2:5" x14ac:dyDescent="0.25">
      <c r="B382" s="61">
        <v>2581</v>
      </c>
      <c r="C382" s="61" t="str">
        <f t="shared" si="14"/>
        <v/>
      </c>
      <c r="D382" s="61" t="str">
        <f t="shared" si="15"/>
        <v/>
      </c>
      <c r="E382" s="97" t="s">
        <v>23</v>
      </c>
    </row>
    <row r="383" spans="2:5" x14ac:dyDescent="0.25">
      <c r="B383" s="61">
        <v>2582</v>
      </c>
      <c r="C383" s="61" t="str">
        <f t="shared" si="14"/>
        <v/>
      </c>
      <c r="D383" s="61" t="str">
        <f t="shared" si="15"/>
        <v/>
      </c>
      <c r="E383" s="97" t="s">
        <v>23</v>
      </c>
    </row>
    <row r="384" spans="2:5" x14ac:dyDescent="0.25">
      <c r="B384" s="61">
        <v>2583</v>
      </c>
      <c r="C384" s="61" t="str">
        <f t="shared" si="14"/>
        <v/>
      </c>
      <c r="D384" s="61" t="str">
        <f t="shared" si="15"/>
        <v/>
      </c>
      <c r="E384" s="97" t="s">
        <v>23</v>
      </c>
    </row>
    <row r="385" spans="2:5" x14ac:dyDescent="0.25">
      <c r="B385" s="61">
        <v>2584</v>
      </c>
      <c r="C385" s="61" t="str">
        <f t="shared" si="14"/>
        <v/>
      </c>
      <c r="D385" s="61" t="str">
        <f t="shared" si="15"/>
        <v/>
      </c>
      <c r="E385" s="97" t="s">
        <v>23</v>
      </c>
    </row>
    <row r="386" spans="2:5" x14ac:dyDescent="0.25">
      <c r="B386" s="61">
        <v>2585</v>
      </c>
      <c r="C386" s="61" t="str">
        <f t="shared" si="14"/>
        <v/>
      </c>
      <c r="D386" s="61" t="str">
        <f t="shared" si="15"/>
        <v/>
      </c>
      <c r="E386" s="97" t="s">
        <v>23</v>
      </c>
    </row>
    <row r="387" spans="2:5" x14ac:dyDescent="0.25">
      <c r="B387" s="61">
        <v>2586</v>
      </c>
      <c r="C387" s="61" t="str">
        <f t="shared" si="14"/>
        <v/>
      </c>
      <c r="D387" s="61" t="str">
        <f t="shared" si="15"/>
        <v/>
      </c>
      <c r="E387" s="97" t="s">
        <v>23</v>
      </c>
    </row>
    <row r="388" spans="2:5" x14ac:dyDescent="0.25">
      <c r="B388" s="61">
        <v>2587</v>
      </c>
      <c r="C388" s="61" t="str">
        <f t="shared" si="14"/>
        <v/>
      </c>
      <c r="D388" s="61" t="str">
        <f t="shared" si="15"/>
        <v/>
      </c>
      <c r="E388" s="97" t="s">
        <v>23</v>
      </c>
    </row>
    <row r="389" spans="2:5" x14ac:dyDescent="0.25">
      <c r="B389" s="61">
        <v>2588</v>
      </c>
      <c r="C389" s="61" t="str">
        <f t="shared" si="14"/>
        <v/>
      </c>
      <c r="D389" s="61" t="str">
        <f t="shared" si="15"/>
        <v/>
      </c>
      <c r="E389" s="97" t="s">
        <v>23</v>
      </c>
    </row>
    <row r="390" spans="2:5" x14ac:dyDescent="0.25">
      <c r="B390" s="61">
        <v>2589</v>
      </c>
      <c r="C390" s="61" t="str">
        <f t="shared" si="14"/>
        <v/>
      </c>
      <c r="D390" s="61" t="str">
        <f t="shared" si="15"/>
        <v/>
      </c>
      <c r="E390" s="97" t="s">
        <v>23</v>
      </c>
    </row>
    <row r="391" spans="2:5" x14ac:dyDescent="0.25">
      <c r="B391" s="61">
        <v>2590</v>
      </c>
      <c r="C391" s="61" t="str">
        <f t="shared" si="14"/>
        <v/>
      </c>
      <c r="D391" s="61" t="str">
        <f t="shared" si="15"/>
        <v/>
      </c>
      <c r="E391" s="97" t="s">
        <v>23</v>
      </c>
    </row>
    <row r="392" spans="2:5" x14ac:dyDescent="0.25">
      <c r="B392" s="61">
        <v>2591</v>
      </c>
      <c r="C392" s="61" t="str">
        <f t="shared" si="14"/>
        <v/>
      </c>
      <c r="D392" s="61" t="str">
        <f t="shared" si="15"/>
        <v/>
      </c>
      <c r="E392" s="97" t="s">
        <v>23</v>
      </c>
    </row>
    <row r="393" spans="2:5" x14ac:dyDescent="0.25">
      <c r="B393" s="61">
        <v>2592</v>
      </c>
      <c r="C393" s="61" t="str">
        <f t="shared" si="14"/>
        <v/>
      </c>
      <c r="D393" s="61" t="str">
        <f t="shared" si="15"/>
        <v/>
      </c>
      <c r="E393" s="97" t="s">
        <v>23</v>
      </c>
    </row>
    <row r="394" spans="2:5" x14ac:dyDescent="0.25">
      <c r="B394" s="61">
        <v>2593</v>
      </c>
      <c r="C394" s="61" t="str">
        <f t="shared" si="14"/>
        <v/>
      </c>
      <c r="D394" s="61" t="str">
        <f t="shared" si="15"/>
        <v/>
      </c>
      <c r="E394" s="97" t="s">
        <v>23</v>
      </c>
    </row>
    <row r="395" spans="2:5" x14ac:dyDescent="0.25">
      <c r="B395" s="61">
        <v>2594</v>
      </c>
      <c r="C395" s="61" t="str">
        <f t="shared" si="14"/>
        <v/>
      </c>
      <c r="D395" s="61" t="str">
        <f t="shared" si="15"/>
        <v/>
      </c>
      <c r="E395" s="97" t="s">
        <v>23</v>
      </c>
    </row>
    <row r="396" spans="2:5" x14ac:dyDescent="0.25">
      <c r="B396" s="61">
        <v>2595</v>
      </c>
      <c r="C396" s="61" t="str">
        <f t="shared" si="14"/>
        <v/>
      </c>
      <c r="D396" s="61" t="str">
        <f t="shared" si="15"/>
        <v/>
      </c>
      <c r="E396" s="97" t="s">
        <v>23</v>
      </c>
    </row>
    <row r="397" spans="2:5" x14ac:dyDescent="0.25">
      <c r="B397" s="61">
        <v>2596</v>
      </c>
      <c r="C397" s="61" t="str">
        <f t="shared" si="14"/>
        <v/>
      </c>
      <c r="D397" s="61" t="str">
        <f t="shared" si="15"/>
        <v/>
      </c>
      <c r="E397" s="97" t="s">
        <v>23</v>
      </c>
    </row>
    <row r="398" spans="2:5" x14ac:dyDescent="0.25">
      <c r="B398" s="61">
        <v>2597</v>
      </c>
      <c r="C398" s="61" t="str">
        <f t="shared" si="14"/>
        <v/>
      </c>
      <c r="D398" s="61" t="str">
        <f t="shared" si="15"/>
        <v/>
      </c>
      <c r="E398" s="97" t="s">
        <v>23</v>
      </c>
    </row>
    <row r="399" spans="2:5" x14ac:dyDescent="0.25">
      <c r="B399" s="61">
        <v>2598</v>
      </c>
      <c r="C399" s="61" t="str">
        <f t="shared" si="14"/>
        <v/>
      </c>
      <c r="D399" s="61" t="str">
        <f t="shared" si="15"/>
        <v/>
      </c>
      <c r="E399" s="97" t="s">
        <v>23</v>
      </c>
    </row>
    <row r="400" spans="2:5" x14ac:dyDescent="0.25">
      <c r="B400" s="61">
        <v>2599</v>
      </c>
      <c r="C400" s="61" t="str">
        <f t="shared" si="14"/>
        <v/>
      </c>
      <c r="D400" s="61" t="str">
        <f t="shared" si="15"/>
        <v/>
      </c>
      <c r="E400" s="97" t="s">
        <v>23</v>
      </c>
    </row>
    <row r="401" spans="2:5" x14ac:dyDescent="0.25">
      <c r="B401" s="61">
        <v>2600</v>
      </c>
      <c r="C401" s="61" t="str">
        <f t="shared" si="14"/>
        <v/>
      </c>
      <c r="D401" s="61" t="str">
        <f t="shared" si="15"/>
        <v/>
      </c>
      <c r="E401" s="97" t="s">
        <v>23</v>
      </c>
    </row>
    <row r="402" spans="2:5" x14ac:dyDescent="0.25">
      <c r="B402" s="61">
        <v>2601</v>
      </c>
      <c r="C402" s="61" t="str">
        <f t="shared" si="14"/>
        <v/>
      </c>
      <c r="D402" s="61" t="str">
        <f t="shared" si="15"/>
        <v/>
      </c>
      <c r="E402" s="97" t="s">
        <v>23</v>
      </c>
    </row>
    <row r="403" spans="2:5" x14ac:dyDescent="0.25">
      <c r="B403" s="61">
        <v>2602</v>
      </c>
      <c r="C403" s="61" t="str">
        <f t="shared" si="14"/>
        <v/>
      </c>
      <c r="D403" s="61" t="str">
        <f t="shared" si="15"/>
        <v/>
      </c>
      <c r="E403" s="97" t="s">
        <v>23</v>
      </c>
    </row>
    <row r="404" spans="2:5" x14ac:dyDescent="0.25">
      <c r="B404" s="61">
        <v>2603</v>
      </c>
      <c r="C404" s="61" t="str">
        <f t="shared" si="14"/>
        <v/>
      </c>
      <c r="D404" s="61" t="str">
        <f t="shared" si="15"/>
        <v/>
      </c>
      <c r="E404" s="97" t="s">
        <v>23</v>
      </c>
    </row>
    <row r="405" spans="2:5" x14ac:dyDescent="0.25">
      <c r="B405" s="61">
        <v>2604</v>
      </c>
      <c r="C405" s="61" t="str">
        <f t="shared" si="14"/>
        <v/>
      </c>
      <c r="D405" s="61" t="str">
        <f t="shared" si="15"/>
        <v/>
      </c>
      <c r="E405" s="97" t="s">
        <v>23</v>
      </c>
    </row>
    <row r="406" spans="2:5" x14ac:dyDescent="0.25">
      <c r="B406" s="61">
        <v>2605</v>
      </c>
      <c r="C406" s="61" t="str">
        <f t="shared" si="14"/>
        <v/>
      </c>
      <c r="D406" s="61" t="str">
        <f t="shared" si="15"/>
        <v/>
      </c>
      <c r="E406" s="97" t="s">
        <v>23</v>
      </c>
    </row>
    <row r="407" spans="2:5" x14ac:dyDescent="0.25">
      <c r="B407" s="61">
        <v>2606</v>
      </c>
      <c r="C407" s="61" t="str">
        <f t="shared" si="14"/>
        <v/>
      </c>
      <c r="D407" s="61" t="str">
        <f t="shared" si="15"/>
        <v/>
      </c>
      <c r="E407" s="97" t="s">
        <v>23</v>
      </c>
    </row>
    <row r="408" spans="2:5" x14ac:dyDescent="0.25">
      <c r="B408" s="61">
        <v>2607</v>
      </c>
      <c r="C408" s="61" t="str">
        <f t="shared" si="14"/>
        <v/>
      </c>
      <c r="D408" s="61" t="str">
        <f t="shared" si="15"/>
        <v/>
      </c>
      <c r="E408" s="97" t="s">
        <v>23</v>
      </c>
    </row>
    <row r="409" spans="2:5" x14ac:dyDescent="0.25">
      <c r="B409" s="61">
        <v>2608</v>
      </c>
      <c r="C409" s="61" t="str">
        <f t="shared" si="14"/>
        <v/>
      </c>
      <c r="D409" s="61" t="str">
        <f t="shared" si="15"/>
        <v/>
      </c>
      <c r="E409" s="97" t="s">
        <v>23</v>
      </c>
    </row>
    <row r="410" spans="2:5" x14ac:dyDescent="0.25">
      <c r="B410" s="61">
        <v>2609</v>
      </c>
      <c r="C410" s="61" t="str">
        <f t="shared" si="14"/>
        <v/>
      </c>
      <c r="D410" s="61" t="str">
        <f t="shared" si="15"/>
        <v/>
      </c>
      <c r="E410" s="97" t="s">
        <v>23</v>
      </c>
    </row>
    <row r="411" spans="2:5" x14ac:dyDescent="0.25">
      <c r="B411" s="61">
        <v>2610</v>
      </c>
      <c r="C411" s="61" t="str">
        <f t="shared" si="14"/>
        <v/>
      </c>
      <c r="D411" s="61" t="str">
        <f t="shared" si="15"/>
        <v/>
      </c>
      <c r="E411" s="97" t="s">
        <v>23</v>
      </c>
    </row>
    <row r="412" spans="2:5" x14ac:dyDescent="0.25">
      <c r="B412" s="61">
        <v>2611</v>
      </c>
      <c r="C412" s="61" t="str">
        <f t="shared" si="14"/>
        <v/>
      </c>
      <c r="D412" s="61" t="str">
        <f t="shared" si="15"/>
        <v/>
      </c>
      <c r="E412" s="97" t="s">
        <v>23</v>
      </c>
    </row>
    <row r="413" spans="2:5" x14ac:dyDescent="0.25">
      <c r="B413" s="61">
        <v>2612</v>
      </c>
      <c r="C413" s="61" t="str">
        <f t="shared" si="14"/>
        <v/>
      </c>
      <c r="D413" s="61" t="str">
        <f t="shared" si="15"/>
        <v/>
      </c>
      <c r="E413" s="97" t="s">
        <v>23</v>
      </c>
    </row>
    <row r="414" spans="2:5" x14ac:dyDescent="0.25">
      <c r="B414" s="61">
        <v>2613</v>
      </c>
      <c r="C414" s="61" t="str">
        <f t="shared" si="14"/>
        <v/>
      </c>
      <c r="D414" s="61" t="str">
        <f t="shared" si="15"/>
        <v/>
      </c>
      <c r="E414" s="97" t="s">
        <v>23</v>
      </c>
    </row>
    <row r="415" spans="2:5" x14ac:dyDescent="0.25">
      <c r="B415" s="61">
        <v>2614</v>
      </c>
      <c r="C415" s="61" t="str">
        <f t="shared" si="14"/>
        <v/>
      </c>
      <c r="D415" s="61" t="str">
        <f t="shared" si="15"/>
        <v/>
      </c>
      <c r="E415" s="97" t="s">
        <v>23</v>
      </c>
    </row>
    <row r="416" spans="2:5" x14ac:dyDescent="0.25">
      <c r="B416" s="61">
        <v>2615</v>
      </c>
      <c r="C416" s="61" t="str">
        <f t="shared" si="14"/>
        <v/>
      </c>
      <c r="D416" s="61" t="str">
        <f t="shared" si="15"/>
        <v/>
      </c>
      <c r="E416" s="97" t="s">
        <v>23</v>
      </c>
    </row>
    <row r="417" spans="2:5" x14ac:dyDescent="0.25">
      <c r="B417" s="61">
        <v>2616</v>
      </c>
      <c r="C417" s="61" t="str">
        <f t="shared" si="14"/>
        <v/>
      </c>
      <c r="D417" s="61" t="str">
        <f t="shared" si="15"/>
        <v/>
      </c>
      <c r="E417" s="97" t="s">
        <v>23</v>
      </c>
    </row>
    <row r="418" spans="2:5" x14ac:dyDescent="0.25">
      <c r="B418" s="61">
        <v>2617</v>
      </c>
      <c r="C418" s="61" t="str">
        <f t="shared" si="14"/>
        <v/>
      </c>
      <c r="D418" s="61" t="str">
        <f t="shared" si="15"/>
        <v/>
      </c>
      <c r="E418" s="97" t="s">
        <v>23</v>
      </c>
    </row>
    <row r="419" spans="2:5" x14ac:dyDescent="0.25">
      <c r="B419" s="61">
        <v>2618</v>
      </c>
      <c r="C419" s="61" t="str">
        <f t="shared" si="14"/>
        <v/>
      </c>
      <c r="D419" s="61" t="str">
        <f t="shared" si="15"/>
        <v/>
      </c>
      <c r="E419" s="97" t="s">
        <v>23</v>
      </c>
    </row>
    <row r="420" spans="2:5" x14ac:dyDescent="0.25">
      <c r="B420" s="61">
        <v>2619</v>
      </c>
      <c r="C420" s="61" t="str">
        <f t="shared" si="14"/>
        <v/>
      </c>
      <c r="D420" s="61" t="str">
        <f t="shared" si="15"/>
        <v/>
      </c>
      <c r="E420" s="97" t="s">
        <v>23</v>
      </c>
    </row>
    <row r="421" spans="2:5" x14ac:dyDescent="0.25">
      <c r="B421" s="61">
        <v>2620</v>
      </c>
      <c r="C421" s="61" t="str">
        <f t="shared" si="14"/>
        <v/>
      </c>
      <c r="D421" s="61" t="str">
        <f t="shared" si="15"/>
        <v/>
      </c>
      <c r="E421" s="97" t="s">
        <v>23</v>
      </c>
    </row>
    <row r="422" spans="2:5" x14ac:dyDescent="0.25">
      <c r="B422" s="61">
        <v>2621</v>
      </c>
      <c r="C422" s="61" t="str">
        <f t="shared" si="14"/>
        <v/>
      </c>
      <c r="D422" s="61" t="str">
        <f t="shared" si="15"/>
        <v/>
      </c>
      <c r="E422" s="97" t="s">
        <v>23</v>
      </c>
    </row>
    <row r="423" spans="2:5" x14ac:dyDescent="0.25">
      <c r="B423" s="61">
        <v>2622</v>
      </c>
      <c r="C423" s="61" t="str">
        <f t="shared" si="14"/>
        <v/>
      </c>
      <c r="D423" s="61" t="str">
        <f t="shared" si="15"/>
        <v/>
      </c>
      <c r="E423" s="97" t="s">
        <v>23</v>
      </c>
    </row>
    <row r="424" spans="2:5" x14ac:dyDescent="0.25">
      <c r="B424" s="61">
        <v>2623</v>
      </c>
      <c r="C424" s="61" t="str">
        <f t="shared" si="14"/>
        <v/>
      </c>
      <c r="D424" s="61" t="str">
        <f t="shared" si="15"/>
        <v/>
      </c>
      <c r="E424" s="97" t="s">
        <v>23</v>
      </c>
    </row>
    <row r="425" spans="2:5" x14ac:dyDescent="0.25">
      <c r="B425" s="61">
        <v>2624</v>
      </c>
      <c r="C425" s="61" t="str">
        <f t="shared" si="14"/>
        <v/>
      </c>
      <c r="D425" s="61" t="str">
        <f t="shared" si="15"/>
        <v/>
      </c>
      <c r="E425" s="97" t="s">
        <v>23</v>
      </c>
    </row>
    <row r="426" spans="2:5" x14ac:dyDescent="0.25">
      <c r="B426" s="61">
        <v>2625</v>
      </c>
      <c r="C426" s="61" t="str">
        <f t="shared" si="14"/>
        <v/>
      </c>
      <c r="D426" s="61" t="str">
        <f t="shared" si="15"/>
        <v/>
      </c>
      <c r="E426" s="97" t="s">
        <v>23</v>
      </c>
    </row>
    <row r="427" spans="2:5" x14ac:dyDescent="0.25">
      <c r="B427" s="61">
        <v>2626</v>
      </c>
      <c r="C427" s="61" t="str">
        <f t="shared" si="14"/>
        <v/>
      </c>
      <c r="D427" s="61" t="str">
        <f t="shared" si="15"/>
        <v/>
      </c>
      <c r="E427" s="97" t="s">
        <v>23</v>
      </c>
    </row>
    <row r="428" spans="2:5" x14ac:dyDescent="0.25">
      <c r="B428" s="61">
        <v>2627</v>
      </c>
      <c r="C428" s="61" t="str">
        <f t="shared" si="14"/>
        <v/>
      </c>
      <c r="D428" s="61" t="str">
        <f t="shared" si="15"/>
        <v/>
      </c>
      <c r="E428" s="97" t="s">
        <v>23</v>
      </c>
    </row>
    <row r="429" spans="2:5" x14ac:dyDescent="0.25">
      <c r="B429" s="61">
        <v>2628</v>
      </c>
      <c r="C429" s="61" t="str">
        <f t="shared" si="14"/>
        <v/>
      </c>
      <c r="D429" s="61" t="str">
        <f t="shared" si="15"/>
        <v/>
      </c>
      <c r="E429" s="97" t="s">
        <v>23</v>
      </c>
    </row>
    <row r="430" spans="2:5" x14ac:dyDescent="0.25">
      <c r="B430" s="61">
        <v>2629</v>
      </c>
      <c r="C430" s="61" t="str">
        <f t="shared" ref="C430:C451" si="16">IFERROR(VLOOKUP(B430,Q:Q,1,FALSE),"")</f>
        <v/>
      </c>
      <c r="D430" s="61" t="str">
        <f t="shared" si="15"/>
        <v/>
      </c>
      <c r="E430" s="97" t="s">
        <v>23</v>
      </c>
    </row>
    <row r="431" spans="2:5" x14ac:dyDescent="0.25">
      <c r="B431" s="61">
        <v>2630</v>
      </c>
      <c r="C431" s="61" t="str">
        <f t="shared" si="16"/>
        <v/>
      </c>
      <c r="D431" s="61" t="str">
        <f t="shared" ref="D431:D451" si="17">IFERROR(MID(VLOOKUP(B431,Q:R,2,FALSE),19,LEN(VLOOKUP(B431,Q:R,2,FALSE))-18),"")</f>
        <v/>
      </c>
      <c r="E431" s="97" t="s">
        <v>23</v>
      </c>
    </row>
    <row r="432" spans="2:5" x14ac:dyDescent="0.25">
      <c r="B432" s="61">
        <v>2631</v>
      </c>
      <c r="C432" s="61" t="str">
        <f t="shared" si="16"/>
        <v/>
      </c>
      <c r="D432" s="61" t="str">
        <f t="shared" si="17"/>
        <v/>
      </c>
      <c r="E432" s="97" t="s">
        <v>23</v>
      </c>
    </row>
    <row r="433" spans="2:5" x14ac:dyDescent="0.25">
      <c r="B433" s="61">
        <v>2632</v>
      </c>
      <c r="C433" s="61" t="str">
        <f t="shared" si="16"/>
        <v/>
      </c>
      <c r="D433" s="61" t="str">
        <f t="shared" si="17"/>
        <v/>
      </c>
      <c r="E433" s="97" t="s">
        <v>23</v>
      </c>
    </row>
    <row r="434" spans="2:5" x14ac:dyDescent="0.25">
      <c r="B434" s="61">
        <v>2633</v>
      </c>
      <c r="C434" s="61" t="str">
        <f t="shared" si="16"/>
        <v/>
      </c>
      <c r="D434" s="61" t="str">
        <f t="shared" si="17"/>
        <v/>
      </c>
      <c r="E434" s="97" t="s">
        <v>23</v>
      </c>
    </row>
    <row r="435" spans="2:5" x14ac:dyDescent="0.25">
      <c r="B435" s="61">
        <v>2634</v>
      </c>
      <c r="C435" s="61" t="str">
        <f t="shared" si="16"/>
        <v/>
      </c>
      <c r="D435" s="61" t="str">
        <f t="shared" si="17"/>
        <v/>
      </c>
      <c r="E435" s="97" t="s">
        <v>23</v>
      </c>
    </row>
    <row r="436" spans="2:5" x14ac:dyDescent="0.25">
      <c r="B436" s="61">
        <v>2635</v>
      </c>
      <c r="C436" s="61" t="str">
        <f t="shared" si="16"/>
        <v/>
      </c>
      <c r="D436" s="61" t="str">
        <f t="shared" si="17"/>
        <v/>
      </c>
      <c r="E436" s="97" t="s">
        <v>23</v>
      </c>
    </row>
    <row r="437" spans="2:5" x14ac:dyDescent="0.25">
      <c r="B437" s="61">
        <v>2636</v>
      </c>
      <c r="C437" s="61" t="str">
        <f t="shared" si="16"/>
        <v/>
      </c>
      <c r="D437" s="61" t="str">
        <f t="shared" si="17"/>
        <v/>
      </c>
      <c r="E437" s="97" t="s">
        <v>23</v>
      </c>
    </row>
    <row r="438" spans="2:5" x14ac:dyDescent="0.25">
      <c r="B438" s="61">
        <v>2637</v>
      </c>
      <c r="C438" s="61" t="str">
        <f t="shared" si="16"/>
        <v/>
      </c>
      <c r="D438" s="61" t="str">
        <f t="shared" si="17"/>
        <v/>
      </c>
      <c r="E438" s="97" t="s">
        <v>23</v>
      </c>
    </row>
    <row r="439" spans="2:5" x14ac:dyDescent="0.25">
      <c r="B439" s="61">
        <v>2638</v>
      </c>
      <c r="C439" s="61" t="str">
        <f t="shared" si="16"/>
        <v/>
      </c>
      <c r="D439" s="61" t="str">
        <f t="shared" si="17"/>
        <v/>
      </c>
      <c r="E439" s="97" t="s">
        <v>23</v>
      </c>
    </row>
    <row r="440" spans="2:5" x14ac:dyDescent="0.25">
      <c r="B440" s="61">
        <v>2639</v>
      </c>
      <c r="C440" s="61" t="str">
        <f t="shared" si="16"/>
        <v/>
      </c>
      <c r="D440" s="61" t="str">
        <f t="shared" si="17"/>
        <v/>
      </c>
      <c r="E440" s="97" t="s">
        <v>23</v>
      </c>
    </row>
    <row r="441" spans="2:5" x14ac:dyDescent="0.25">
      <c r="B441" s="61">
        <v>2640</v>
      </c>
      <c r="C441" s="61" t="str">
        <f t="shared" si="16"/>
        <v/>
      </c>
      <c r="D441" s="61" t="str">
        <f t="shared" si="17"/>
        <v/>
      </c>
      <c r="E441" s="97" t="s">
        <v>23</v>
      </c>
    </row>
    <row r="442" spans="2:5" x14ac:dyDescent="0.25">
      <c r="B442" s="61">
        <v>2641</v>
      </c>
      <c r="C442" s="61" t="str">
        <f t="shared" si="16"/>
        <v/>
      </c>
      <c r="D442" s="61" t="str">
        <f t="shared" si="17"/>
        <v/>
      </c>
      <c r="E442" s="97" t="s">
        <v>23</v>
      </c>
    </row>
    <row r="443" spans="2:5" x14ac:dyDescent="0.25">
      <c r="B443" s="61">
        <v>2642</v>
      </c>
      <c r="C443" s="61" t="str">
        <f t="shared" si="16"/>
        <v/>
      </c>
      <c r="D443" s="61" t="str">
        <f t="shared" si="17"/>
        <v/>
      </c>
      <c r="E443" s="97" t="s">
        <v>23</v>
      </c>
    </row>
    <row r="444" spans="2:5" x14ac:dyDescent="0.25">
      <c r="B444" s="61">
        <v>2643</v>
      </c>
      <c r="C444" s="61" t="str">
        <f t="shared" si="16"/>
        <v/>
      </c>
      <c r="D444" s="61" t="str">
        <f t="shared" si="17"/>
        <v/>
      </c>
      <c r="E444" s="97" t="s">
        <v>23</v>
      </c>
    </row>
    <row r="445" spans="2:5" x14ac:dyDescent="0.25">
      <c r="B445" s="61">
        <v>2644</v>
      </c>
      <c r="C445" s="61" t="str">
        <f t="shared" si="16"/>
        <v/>
      </c>
      <c r="D445" s="61" t="str">
        <f t="shared" si="17"/>
        <v/>
      </c>
      <c r="E445" s="97" t="s">
        <v>23</v>
      </c>
    </row>
    <row r="446" spans="2:5" x14ac:dyDescent="0.25">
      <c r="B446" s="61">
        <v>2645</v>
      </c>
      <c r="C446" s="61" t="str">
        <f t="shared" si="16"/>
        <v/>
      </c>
      <c r="D446" s="61" t="str">
        <f t="shared" si="17"/>
        <v/>
      </c>
      <c r="E446" s="97" t="s">
        <v>23</v>
      </c>
    </row>
    <row r="447" spans="2:5" x14ac:dyDescent="0.25">
      <c r="B447" s="61">
        <v>2646</v>
      </c>
      <c r="C447" s="61" t="str">
        <f t="shared" si="16"/>
        <v/>
      </c>
      <c r="D447" s="61" t="str">
        <f t="shared" si="17"/>
        <v/>
      </c>
      <c r="E447" s="97" t="s">
        <v>23</v>
      </c>
    </row>
    <row r="448" spans="2:5" x14ac:dyDescent="0.25">
      <c r="B448" s="61">
        <v>2647</v>
      </c>
      <c r="C448" s="61" t="str">
        <f t="shared" si="16"/>
        <v/>
      </c>
      <c r="D448" s="61" t="str">
        <f t="shared" si="17"/>
        <v/>
      </c>
      <c r="E448" s="97" t="s">
        <v>23</v>
      </c>
    </row>
    <row r="449" spans="2:5" x14ac:dyDescent="0.25">
      <c r="B449" s="61">
        <v>2648</v>
      </c>
      <c r="C449" s="61" t="str">
        <f t="shared" si="16"/>
        <v/>
      </c>
      <c r="D449" s="61" t="str">
        <f t="shared" si="17"/>
        <v/>
      </c>
      <c r="E449" s="97" t="s">
        <v>23</v>
      </c>
    </row>
    <row r="450" spans="2:5" x14ac:dyDescent="0.25">
      <c r="B450" s="61">
        <v>2649</v>
      </c>
      <c r="C450" s="61" t="str">
        <f t="shared" si="16"/>
        <v/>
      </c>
      <c r="D450" s="61" t="str">
        <f t="shared" si="17"/>
        <v/>
      </c>
      <c r="E450" s="97" t="s">
        <v>23</v>
      </c>
    </row>
    <row r="451" spans="2:5" x14ac:dyDescent="0.25">
      <c r="B451" s="61">
        <v>2650</v>
      </c>
      <c r="C451" s="61" t="str">
        <f t="shared" si="16"/>
        <v/>
      </c>
      <c r="D451" s="61" t="str">
        <f t="shared" si="17"/>
        <v/>
      </c>
      <c r="E451" s="97" t="s">
        <v>23</v>
      </c>
    </row>
    <row r="452" spans="2:5" x14ac:dyDescent="0.25">
      <c r="B452" s="61">
        <v>3001</v>
      </c>
      <c r="C452" s="61" t="str">
        <f>IFERROR(VLOOKUP(B452,'Eingabe Zweckbestimmungen'!F:F,1,FALSE),"")</f>
        <v/>
      </c>
      <c r="D452" s="61" t="str">
        <f>IFERROR(VLOOKUP(B452,'Eingabe Zweckbestimmungen'!F:G,2,FALSE),"")</f>
        <v/>
      </c>
      <c r="E452" s="97" t="s">
        <v>20</v>
      </c>
    </row>
    <row r="453" spans="2:5" x14ac:dyDescent="0.25">
      <c r="B453" s="61">
        <v>3002</v>
      </c>
      <c r="C453" s="61" t="str">
        <f>IFERROR(VLOOKUP(B453,'Eingabe Zweckbestimmungen'!F:F,1,FALSE),"")</f>
        <v/>
      </c>
      <c r="D453" s="61" t="str">
        <f>IFERROR(VLOOKUP(B453,'Eingabe Zweckbestimmungen'!F:G,2,FALSE),"")</f>
        <v/>
      </c>
      <c r="E453" s="97" t="s">
        <v>20</v>
      </c>
    </row>
    <row r="454" spans="2:5" x14ac:dyDescent="0.25">
      <c r="B454" s="61">
        <v>3003</v>
      </c>
      <c r="C454" s="61" t="str">
        <f>IFERROR(VLOOKUP(B454,'Eingabe Zweckbestimmungen'!F:F,1,FALSE),"")</f>
        <v/>
      </c>
      <c r="D454" s="61" t="str">
        <f>IFERROR(VLOOKUP(B454,'Eingabe Zweckbestimmungen'!F:G,2,FALSE),"")</f>
        <v/>
      </c>
      <c r="E454" s="97" t="s">
        <v>20</v>
      </c>
    </row>
    <row r="455" spans="2:5" x14ac:dyDescent="0.25">
      <c r="B455" s="61">
        <v>3004</v>
      </c>
      <c r="C455" s="61" t="str">
        <f>IFERROR(VLOOKUP(B455,'Eingabe Zweckbestimmungen'!F:F,1,FALSE),"")</f>
        <v/>
      </c>
      <c r="D455" s="61" t="str">
        <f>IFERROR(VLOOKUP(B455,'Eingabe Zweckbestimmungen'!F:G,2,FALSE),"")</f>
        <v/>
      </c>
      <c r="E455" s="97" t="s">
        <v>20</v>
      </c>
    </row>
    <row r="456" spans="2:5" x14ac:dyDescent="0.25">
      <c r="B456" s="61">
        <v>3005</v>
      </c>
      <c r="C456" s="61" t="str">
        <f>IFERROR(VLOOKUP(B456,'Eingabe Zweckbestimmungen'!F:F,1,FALSE),"")</f>
        <v/>
      </c>
      <c r="D456" s="61" t="str">
        <f>IFERROR(VLOOKUP(B456,'Eingabe Zweckbestimmungen'!F:G,2,FALSE),"")</f>
        <v/>
      </c>
      <c r="E456" s="97" t="s">
        <v>20</v>
      </c>
    </row>
    <row r="457" spans="2:5" x14ac:dyDescent="0.25">
      <c r="B457" s="61">
        <v>3006</v>
      </c>
      <c r="C457" s="61" t="str">
        <f>IFERROR(VLOOKUP(B457,'Eingabe Zweckbestimmungen'!F:F,1,FALSE),"")</f>
        <v/>
      </c>
      <c r="D457" s="61" t="str">
        <f>IFERROR(VLOOKUP(B457,'Eingabe Zweckbestimmungen'!F:G,2,FALSE),"")</f>
        <v/>
      </c>
      <c r="E457" s="97" t="s">
        <v>20</v>
      </c>
    </row>
    <row r="458" spans="2:5" x14ac:dyDescent="0.25">
      <c r="B458" s="61">
        <v>3007</v>
      </c>
      <c r="C458" s="61" t="str">
        <f>IFERROR(VLOOKUP(B458,'Eingabe Zweckbestimmungen'!F:F,1,FALSE),"")</f>
        <v/>
      </c>
      <c r="D458" s="61" t="str">
        <f>IFERROR(VLOOKUP(B458,'Eingabe Zweckbestimmungen'!F:G,2,FALSE),"")</f>
        <v/>
      </c>
      <c r="E458" s="97" t="s">
        <v>20</v>
      </c>
    </row>
    <row r="459" spans="2:5" x14ac:dyDescent="0.25">
      <c r="B459" s="61">
        <v>3008</v>
      </c>
      <c r="C459" s="61" t="str">
        <f>IFERROR(VLOOKUP(B459,'Eingabe Zweckbestimmungen'!F:F,1,FALSE),"")</f>
        <v/>
      </c>
      <c r="D459" s="61" t="str">
        <f>IFERROR(VLOOKUP(B459,'Eingabe Zweckbestimmungen'!F:G,2,FALSE),"")</f>
        <v/>
      </c>
      <c r="E459" s="97" t="s">
        <v>20</v>
      </c>
    </row>
    <row r="460" spans="2:5" x14ac:dyDescent="0.25">
      <c r="B460" s="61">
        <v>3009</v>
      </c>
      <c r="C460" s="61" t="str">
        <f>IFERROR(VLOOKUP(B460,'Eingabe Zweckbestimmungen'!F:F,1,FALSE),"")</f>
        <v/>
      </c>
      <c r="D460" s="61" t="str">
        <f>IFERROR(VLOOKUP(B460,'Eingabe Zweckbestimmungen'!F:G,2,FALSE),"")</f>
        <v/>
      </c>
      <c r="E460" s="97" t="s">
        <v>20</v>
      </c>
    </row>
    <row r="461" spans="2:5" x14ac:dyDescent="0.25">
      <c r="B461" s="61">
        <v>3010</v>
      </c>
      <c r="C461" s="61" t="str">
        <f>IFERROR(VLOOKUP(B461,'Eingabe Zweckbestimmungen'!F:F,1,FALSE),"")</f>
        <v/>
      </c>
      <c r="D461" s="61" t="str">
        <f>IFERROR(VLOOKUP(B461,'Eingabe Zweckbestimmungen'!F:G,2,FALSE),"")</f>
        <v/>
      </c>
      <c r="E461" s="97" t="s">
        <v>20</v>
      </c>
    </row>
    <row r="462" spans="2:5" x14ac:dyDescent="0.25">
      <c r="B462" s="61">
        <v>3011</v>
      </c>
      <c r="C462" s="61" t="str">
        <f>IFERROR(VLOOKUP(B462,'Eingabe Zweckbestimmungen'!F:F,1,FALSE),"")</f>
        <v/>
      </c>
      <c r="D462" s="61" t="str">
        <f>IFERROR(VLOOKUP(B462,'Eingabe Zweckbestimmungen'!F:G,2,FALSE),"")</f>
        <v/>
      </c>
      <c r="E462" s="97" t="s">
        <v>20</v>
      </c>
    </row>
    <row r="463" spans="2:5" x14ac:dyDescent="0.25">
      <c r="B463" s="61">
        <v>3012</v>
      </c>
      <c r="C463" s="61" t="str">
        <f>IFERROR(VLOOKUP(B463,'Eingabe Zweckbestimmungen'!F:F,1,FALSE),"")</f>
        <v/>
      </c>
      <c r="D463" s="61" t="str">
        <f>IFERROR(VLOOKUP(B463,'Eingabe Zweckbestimmungen'!F:G,2,FALSE),"")</f>
        <v/>
      </c>
      <c r="E463" s="97" t="s">
        <v>20</v>
      </c>
    </row>
    <row r="464" spans="2:5" x14ac:dyDescent="0.25">
      <c r="B464" s="61">
        <v>3013</v>
      </c>
      <c r="C464" s="61" t="str">
        <f>IFERROR(VLOOKUP(B464,'Eingabe Zweckbestimmungen'!F:F,1,FALSE),"")</f>
        <v/>
      </c>
      <c r="D464" s="61" t="str">
        <f>IFERROR(VLOOKUP(B464,'Eingabe Zweckbestimmungen'!F:G,2,FALSE),"")</f>
        <v/>
      </c>
      <c r="E464" s="97" t="s">
        <v>20</v>
      </c>
    </row>
    <row r="465" spans="2:5" x14ac:dyDescent="0.25">
      <c r="B465" s="61">
        <v>3014</v>
      </c>
      <c r="C465" s="61" t="str">
        <f>IFERROR(VLOOKUP(B465,'Eingabe Zweckbestimmungen'!F:F,1,FALSE),"")</f>
        <v/>
      </c>
      <c r="D465" s="61" t="str">
        <f>IFERROR(VLOOKUP(B465,'Eingabe Zweckbestimmungen'!F:G,2,FALSE),"")</f>
        <v/>
      </c>
      <c r="E465" s="97" t="s">
        <v>20</v>
      </c>
    </row>
    <row r="466" spans="2:5" x14ac:dyDescent="0.25">
      <c r="B466" s="61">
        <v>3015</v>
      </c>
      <c r="C466" s="61" t="str">
        <f>IFERROR(VLOOKUP(B466,'Eingabe Zweckbestimmungen'!F:F,1,FALSE),"")</f>
        <v/>
      </c>
      <c r="D466" s="61" t="str">
        <f>IFERROR(VLOOKUP(B466,'Eingabe Zweckbestimmungen'!F:G,2,FALSE),"")</f>
        <v/>
      </c>
      <c r="E466" s="97" t="s">
        <v>20</v>
      </c>
    </row>
    <row r="467" spans="2:5" x14ac:dyDescent="0.25">
      <c r="B467" s="61">
        <v>3016</v>
      </c>
      <c r="C467" s="61" t="str">
        <f>IFERROR(VLOOKUP(B467,'Eingabe Zweckbestimmungen'!F:F,1,FALSE),"")</f>
        <v/>
      </c>
      <c r="D467" s="61" t="str">
        <f>IFERROR(VLOOKUP(B467,'Eingabe Zweckbestimmungen'!F:G,2,FALSE),"")</f>
        <v/>
      </c>
      <c r="E467" s="97" t="s">
        <v>20</v>
      </c>
    </row>
    <row r="468" spans="2:5" x14ac:dyDescent="0.25">
      <c r="B468" s="61">
        <v>3017</v>
      </c>
      <c r="C468" s="61" t="str">
        <f>IFERROR(VLOOKUP(B468,'Eingabe Zweckbestimmungen'!F:F,1,FALSE),"")</f>
        <v/>
      </c>
      <c r="D468" s="61" t="str">
        <f>IFERROR(VLOOKUP(B468,'Eingabe Zweckbestimmungen'!F:G,2,FALSE),"")</f>
        <v/>
      </c>
      <c r="E468" s="97" t="s">
        <v>20</v>
      </c>
    </row>
    <row r="469" spans="2:5" x14ac:dyDescent="0.25">
      <c r="B469" s="61">
        <v>3018</v>
      </c>
      <c r="C469" s="61" t="str">
        <f>IFERROR(VLOOKUP(B469,'Eingabe Zweckbestimmungen'!F:F,1,FALSE),"")</f>
        <v/>
      </c>
      <c r="D469" s="61" t="str">
        <f>IFERROR(VLOOKUP(B469,'Eingabe Zweckbestimmungen'!F:G,2,FALSE),"")</f>
        <v/>
      </c>
      <c r="E469" s="97" t="s">
        <v>20</v>
      </c>
    </row>
    <row r="470" spans="2:5" x14ac:dyDescent="0.25">
      <c r="B470" s="61">
        <v>3019</v>
      </c>
      <c r="C470" s="61" t="str">
        <f>IFERROR(VLOOKUP(B470,'Eingabe Zweckbestimmungen'!F:F,1,FALSE),"")</f>
        <v/>
      </c>
      <c r="D470" s="61" t="str">
        <f>IFERROR(VLOOKUP(B470,'Eingabe Zweckbestimmungen'!F:G,2,FALSE),"")</f>
        <v/>
      </c>
      <c r="E470" s="97" t="s">
        <v>20</v>
      </c>
    </row>
    <row r="471" spans="2:5" x14ac:dyDescent="0.25">
      <c r="B471" s="61">
        <v>3020</v>
      </c>
      <c r="C471" s="61" t="str">
        <f>IFERROR(VLOOKUP(B471,'Eingabe Zweckbestimmungen'!F:F,1,FALSE),"")</f>
        <v/>
      </c>
      <c r="D471" s="61" t="str">
        <f>IFERROR(VLOOKUP(B471,'Eingabe Zweckbestimmungen'!F:G,2,FALSE),"")</f>
        <v/>
      </c>
      <c r="E471" s="97" t="s">
        <v>20</v>
      </c>
    </row>
    <row r="472" spans="2:5" x14ac:dyDescent="0.25">
      <c r="B472" s="61">
        <v>3021</v>
      </c>
      <c r="C472" s="61" t="str">
        <f>IFERROR(VLOOKUP(B472,'Eingabe Zweckbestimmungen'!F:F,1,FALSE),"")</f>
        <v/>
      </c>
      <c r="D472" s="61" t="str">
        <f>IFERROR(VLOOKUP(B472,'Eingabe Zweckbestimmungen'!F:G,2,FALSE),"")</f>
        <v/>
      </c>
      <c r="E472" s="97" t="s">
        <v>20</v>
      </c>
    </row>
    <row r="473" spans="2:5" x14ac:dyDescent="0.25">
      <c r="B473" s="61">
        <v>3022</v>
      </c>
      <c r="C473" s="61" t="str">
        <f>IFERROR(VLOOKUP(B473,'Eingabe Zweckbestimmungen'!F:F,1,FALSE),"")</f>
        <v/>
      </c>
      <c r="D473" s="61" t="str">
        <f>IFERROR(VLOOKUP(B473,'Eingabe Zweckbestimmungen'!F:G,2,FALSE),"")</f>
        <v/>
      </c>
      <c r="E473" s="97" t="s">
        <v>20</v>
      </c>
    </row>
    <row r="474" spans="2:5" x14ac:dyDescent="0.25">
      <c r="B474" s="61">
        <v>3023</v>
      </c>
      <c r="C474" s="61" t="str">
        <f>IFERROR(VLOOKUP(B474,'Eingabe Zweckbestimmungen'!F:F,1,FALSE),"")</f>
        <v/>
      </c>
      <c r="D474" s="61" t="str">
        <f>IFERROR(VLOOKUP(B474,'Eingabe Zweckbestimmungen'!F:G,2,FALSE),"")</f>
        <v/>
      </c>
      <c r="E474" s="97" t="s">
        <v>20</v>
      </c>
    </row>
    <row r="475" spans="2:5" x14ac:dyDescent="0.25">
      <c r="B475" s="61">
        <v>3024</v>
      </c>
      <c r="C475" s="61" t="str">
        <f>IFERROR(VLOOKUP(B475,'Eingabe Zweckbestimmungen'!F:F,1,FALSE),"")</f>
        <v/>
      </c>
      <c r="D475" s="61" t="str">
        <f>IFERROR(VLOOKUP(B475,'Eingabe Zweckbestimmungen'!F:G,2,FALSE),"")</f>
        <v/>
      </c>
      <c r="E475" s="97" t="s">
        <v>20</v>
      </c>
    </row>
    <row r="476" spans="2:5" x14ac:dyDescent="0.25">
      <c r="B476" s="61">
        <v>3025</v>
      </c>
      <c r="C476" s="61" t="str">
        <f>IFERROR(VLOOKUP(B476,'Eingabe Zweckbestimmungen'!F:F,1,FALSE),"")</f>
        <v/>
      </c>
      <c r="D476" s="61" t="str">
        <f>IFERROR(VLOOKUP(B476,'Eingabe Zweckbestimmungen'!F:G,2,FALSE),"")</f>
        <v/>
      </c>
      <c r="E476" s="97" t="s">
        <v>20</v>
      </c>
    </row>
    <row r="477" spans="2:5" x14ac:dyDescent="0.25">
      <c r="B477" s="61">
        <v>3026</v>
      </c>
      <c r="C477" s="61" t="str">
        <f>IFERROR(VLOOKUP(B477,'Eingabe Zweckbestimmungen'!F:F,1,FALSE),"")</f>
        <v/>
      </c>
      <c r="D477" s="61" t="str">
        <f>IFERROR(VLOOKUP(B477,'Eingabe Zweckbestimmungen'!F:G,2,FALSE),"")</f>
        <v/>
      </c>
      <c r="E477" s="97" t="s">
        <v>20</v>
      </c>
    </row>
    <row r="478" spans="2:5" x14ac:dyDescent="0.25">
      <c r="B478" s="61">
        <v>3027</v>
      </c>
      <c r="C478" s="61" t="str">
        <f>IFERROR(VLOOKUP(B478,'Eingabe Zweckbestimmungen'!F:F,1,FALSE),"")</f>
        <v/>
      </c>
      <c r="D478" s="61" t="str">
        <f>IFERROR(VLOOKUP(B478,'Eingabe Zweckbestimmungen'!F:G,2,FALSE),"")</f>
        <v/>
      </c>
      <c r="E478" s="97" t="s">
        <v>20</v>
      </c>
    </row>
    <row r="479" spans="2:5" x14ac:dyDescent="0.25">
      <c r="B479" s="61">
        <v>3028</v>
      </c>
      <c r="C479" s="61" t="str">
        <f>IFERROR(VLOOKUP(B479,'Eingabe Zweckbestimmungen'!F:F,1,FALSE),"")</f>
        <v/>
      </c>
      <c r="D479" s="61" t="str">
        <f>IFERROR(VLOOKUP(B479,'Eingabe Zweckbestimmungen'!F:G,2,FALSE),"")</f>
        <v/>
      </c>
      <c r="E479" s="97" t="s">
        <v>20</v>
      </c>
    </row>
    <row r="480" spans="2:5" x14ac:dyDescent="0.25">
      <c r="B480" s="61">
        <v>3029</v>
      </c>
      <c r="C480" s="61" t="str">
        <f>IFERROR(VLOOKUP(B480,'Eingabe Zweckbestimmungen'!F:F,1,FALSE),"")</f>
        <v/>
      </c>
      <c r="D480" s="61" t="str">
        <f>IFERROR(VLOOKUP(B480,'Eingabe Zweckbestimmungen'!F:G,2,FALSE),"")</f>
        <v/>
      </c>
      <c r="E480" s="97" t="s">
        <v>20</v>
      </c>
    </row>
    <row r="481" spans="2:5" x14ac:dyDescent="0.25">
      <c r="B481" s="61">
        <v>3030</v>
      </c>
      <c r="C481" s="61" t="str">
        <f>IFERROR(VLOOKUP(B481,'Eingabe Zweckbestimmungen'!F:F,1,FALSE),"")</f>
        <v/>
      </c>
      <c r="D481" s="61" t="str">
        <f>IFERROR(VLOOKUP(B481,'Eingabe Zweckbestimmungen'!F:G,2,FALSE),"")</f>
        <v/>
      </c>
      <c r="E481" s="97" t="s">
        <v>20</v>
      </c>
    </row>
    <row r="482" spans="2:5" x14ac:dyDescent="0.25">
      <c r="B482" s="61">
        <v>3031</v>
      </c>
      <c r="C482" s="61" t="str">
        <f>IFERROR(VLOOKUP(B482,'Eingabe Zweckbestimmungen'!F:F,1,FALSE),"")</f>
        <v/>
      </c>
      <c r="D482" s="61" t="str">
        <f>IFERROR(VLOOKUP(B482,'Eingabe Zweckbestimmungen'!F:G,2,FALSE),"")</f>
        <v/>
      </c>
      <c r="E482" s="97" t="s">
        <v>20</v>
      </c>
    </row>
    <row r="483" spans="2:5" x14ac:dyDescent="0.25">
      <c r="B483" s="61">
        <v>3032</v>
      </c>
      <c r="C483" s="61" t="str">
        <f>IFERROR(VLOOKUP(B483,'Eingabe Zweckbestimmungen'!F:F,1,FALSE),"")</f>
        <v/>
      </c>
      <c r="D483" s="61" t="str">
        <f>IFERROR(VLOOKUP(B483,'Eingabe Zweckbestimmungen'!F:G,2,FALSE),"")</f>
        <v/>
      </c>
      <c r="E483" s="97" t="s">
        <v>20</v>
      </c>
    </row>
    <row r="484" spans="2:5" x14ac:dyDescent="0.25">
      <c r="B484" s="61">
        <v>3033</v>
      </c>
      <c r="C484" s="61" t="str">
        <f>IFERROR(VLOOKUP(B484,'Eingabe Zweckbestimmungen'!F:F,1,FALSE),"")</f>
        <v/>
      </c>
      <c r="D484" s="61" t="str">
        <f>IFERROR(VLOOKUP(B484,'Eingabe Zweckbestimmungen'!F:G,2,FALSE),"")</f>
        <v/>
      </c>
      <c r="E484" s="97" t="s">
        <v>20</v>
      </c>
    </row>
    <row r="485" spans="2:5" x14ac:dyDescent="0.25">
      <c r="B485" s="61">
        <v>3034</v>
      </c>
      <c r="C485" s="61" t="str">
        <f>IFERROR(VLOOKUP(B485,'Eingabe Zweckbestimmungen'!F:F,1,FALSE),"")</f>
        <v/>
      </c>
      <c r="D485" s="61" t="str">
        <f>IFERROR(VLOOKUP(B485,'Eingabe Zweckbestimmungen'!F:G,2,FALSE),"")</f>
        <v/>
      </c>
      <c r="E485" s="97" t="s">
        <v>20</v>
      </c>
    </row>
    <row r="486" spans="2:5" x14ac:dyDescent="0.25">
      <c r="B486" s="61">
        <v>3035</v>
      </c>
      <c r="C486" s="61" t="str">
        <f>IFERROR(VLOOKUP(B486,'Eingabe Zweckbestimmungen'!F:F,1,FALSE),"")</f>
        <v/>
      </c>
      <c r="D486" s="61" t="str">
        <f>IFERROR(VLOOKUP(B486,'Eingabe Zweckbestimmungen'!F:G,2,FALSE),"")</f>
        <v/>
      </c>
      <c r="E486" s="97" t="s">
        <v>20</v>
      </c>
    </row>
    <row r="487" spans="2:5" x14ac:dyDescent="0.25">
      <c r="B487" s="61">
        <v>3036</v>
      </c>
      <c r="C487" s="61" t="str">
        <f>IFERROR(VLOOKUP(B487,'Eingabe Zweckbestimmungen'!F:F,1,FALSE),"")</f>
        <v/>
      </c>
      <c r="D487" s="61" t="str">
        <f>IFERROR(VLOOKUP(B487,'Eingabe Zweckbestimmungen'!F:G,2,FALSE),"")</f>
        <v/>
      </c>
      <c r="E487" s="97" t="s">
        <v>20</v>
      </c>
    </row>
    <row r="488" spans="2:5" x14ac:dyDescent="0.25">
      <c r="B488" s="61">
        <v>3037</v>
      </c>
      <c r="C488" s="61" t="str">
        <f>IFERROR(VLOOKUP(B488,'Eingabe Zweckbestimmungen'!F:F,1,FALSE),"")</f>
        <v/>
      </c>
      <c r="D488" s="61" t="str">
        <f>IFERROR(VLOOKUP(B488,'Eingabe Zweckbestimmungen'!F:G,2,FALSE),"")</f>
        <v/>
      </c>
      <c r="E488" s="97" t="s">
        <v>20</v>
      </c>
    </row>
    <row r="489" spans="2:5" x14ac:dyDescent="0.25">
      <c r="B489" s="61">
        <v>3038</v>
      </c>
      <c r="C489" s="61" t="str">
        <f>IFERROR(VLOOKUP(B489,'Eingabe Zweckbestimmungen'!F:F,1,FALSE),"")</f>
        <v/>
      </c>
      <c r="D489" s="61" t="str">
        <f>IFERROR(VLOOKUP(B489,'Eingabe Zweckbestimmungen'!F:G,2,FALSE),"")</f>
        <v/>
      </c>
      <c r="E489" s="97" t="s">
        <v>20</v>
      </c>
    </row>
    <row r="490" spans="2:5" x14ac:dyDescent="0.25">
      <c r="B490" s="61">
        <v>3039</v>
      </c>
      <c r="C490" s="61" t="str">
        <f>IFERROR(VLOOKUP(B490,'Eingabe Zweckbestimmungen'!F:F,1,FALSE),"")</f>
        <v/>
      </c>
      <c r="D490" s="61" t="str">
        <f>IFERROR(VLOOKUP(B490,'Eingabe Zweckbestimmungen'!F:G,2,FALSE),"")</f>
        <v/>
      </c>
      <c r="E490" s="97" t="s">
        <v>20</v>
      </c>
    </row>
    <row r="491" spans="2:5" x14ac:dyDescent="0.25">
      <c r="B491" s="61">
        <v>3040</v>
      </c>
      <c r="C491" s="61" t="str">
        <f>IFERROR(VLOOKUP(B491,'Eingabe Zweckbestimmungen'!F:F,1,FALSE),"")</f>
        <v/>
      </c>
      <c r="D491" s="61" t="str">
        <f>IFERROR(VLOOKUP(B491,'Eingabe Zweckbestimmungen'!F:G,2,FALSE),"")</f>
        <v/>
      </c>
      <c r="E491" s="97" t="s">
        <v>20</v>
      </c>
    </row>
    <row r="492" spans="2:5" x14ac:dyDescent="0.25">
      <c r="B492" s="61">
        <v>3041</v>
      </c>
      <c r="C492" s="61" t="str">
        <f>IFERROR(VLOOKUP(B492,'Eingabe Zweckbestimmungen'!F:F,1,FALSE),"")</f>
        <v/>
      </c>
      <c r="D492" s="61" t="str">
        <f>IFERROR(VLOOKUP(B492,'Eingabe Zweckbestimmungen'!F:G,2,FALSE),"")</f>
        <v/>
      </c>
      <c r="E492" s="97" t="s">
        <v>20</v>
      </c>
    </row>
    <row r="493" spans="2:5" x14ac:dyDescent="0.25">
      <c r="B493" s="61">
        <v>3042</v>
      </c>
      <c r="C493" s="61" t="str">
        <f>IFERROR(VLOOKUP(B493,'Eingabe Zweckbestimmungen'!F:F,1,FALSE),"")</f>
        <v/>
      </c>
      <c r="D493" s="61" t="str">
        <f>IFERROR(VLOOKUP(B493,'Eingabe Zweckbestimmungen'!F:G,2,FALSE),"")</f>
        <v/>
      </c>
      <c r="E493" s="97" t="s">
        <v>20</v>
      </c>
    </row>
    <row r="494" spans="2:5" x14ac:dyDescent="0.25">
      <c r="B494" s="61">
        <v>3043</v>
      </c>
      <c r="C494" s="61" t="str">
        <f>IFERROR(VLOOKUP(B494,'Eingabe Zweckbestimmungen'!F:F,1,FALSE),"")</f>
        <v/>
      </c>
      <c r="D494" s="61" t="str">
        <f>IFERROR(VLOOKUP(B494,'Eingabe Zweckbestimmungen'!F:G,2,FALSE),"")</f>
        <v/>
      </c>
      <c r="E494" s="97" t="s">
        <v>20</v>
      </c>
    </row>
    <row r="495" spans="2:5" x14ac:dyDescent="0.25">
      <c r="B495" s="61">
        <v>3044</v>
      </c>
      <c r="C495" s="61" t="str">
        <f>IFERROR(VLOOKUP(B495,'Eingabe Zweckbestimmungen'!F:F,1,FALSE),"")</f>
        <v/>
      </c>
      <c r="D495" s="61" t="str">
        <f>IFERROR(VLOOKUP(B495,'Eingabe Zweckbestimmungen'!F:G,2,FALSE),"")</f>
        <v/>
      </c>
      <c r="E495" s="97" t="s">
        <v>20</v>
      </c>
    </row>
    <row r="496" spans="2:5" x14ac:dyDescent="0.25">
      <c r="B496" s="61">
        <v>3045</v>
      </c>
      <c r="C496" s="61" t="str">
        <f>IFERROR(VLOOKUP(B496,'Eingabe Zweckbestimmungen'!F:F,1,FALSE),"")</f>
        <v/>
      </c>
      <c r="D496" s="61" t="str">
        <f>IFERROR(VLOOKUP(B496,'Eingabe Zweckbestimmungen'!F:G,2,FALSE),"")</f>
        <v/>
      </c>
      <c r="E496" s="97" t="s">
        <v>20</v>
      </c>
    </row>
    <row r="497" spans="2:5" x14ac:dyDescent="0.25">
      <c r="B497" s="61">
        <v>3046</v>
      </c>
      <c r="C497" s="61" t="str">
        <f>IFERROR(VLOOKUP(B497,'Eingabe Zweckbestimmungen'!F:F,1,FALSE),"")</f>
        <v/>
      </c>
      <c r="D497" s="61" t="str">
        <f>IFERROR(VLOOKUP(B497,'Eingabe Zweckbestimmungen'!F:G,2,FALSE),"")</f>
        <v/>
      </c>
      <c r="E497" s="97" t="s">
        <v>20</v>
      </c>
    </row>
    <row r="498" spans="2:5" x14ac:dyDescent="0.25">
      <c r="B498" s="61">
        <v>3047</v>
      </c>
      <c r="C498" s="61" t="str">
        <f>IFERROR(VLOOKUP(B498,'Eingabe Zweckbestimmungen'!F:F,1,FALSE),"")</f>
        <v/>
      </c>
      <c r="D498" s="61" t="str">
        <f>IFERROR(VLOOKUP(B498,'Eingabe Zweckbestimmungen'!F:G,2,FALSE),"")</f>
        <v/>
      </c>
      <c r="E498" s="97" t="s">
        <v>20</v>
      </c>
    </row>
    <row r="499" spans="2:5" x14ac:dyDescent="0.25">
      <c r="B499" s="61">
        <v>3048</v>
      </c>
      <c r="C499" s="61" t="str">
        <f>IFERROR(VLOOKUP(B499,'Eingabe Zweckbestimmungen'!F:F,1,FALSE),"")</f>
        <v/>
      </c>
      <c r="D499" s="61" t="str">
        <f>IFERROR(VLOOKUP(B499,'Eingabe Zweckbestimmungen'!F:G,2,FALSE),"")</f>
        <v/>
      </c>
      <c r="E499" s="97" t="s">
        <v>20</v>
      </c>
    </row>
    <row r="500" spans="2:5" x14ac:dyDescent="0.25">
      <c r="B500" s="61">
        <v>3049</v>
      </c>
      <c r="C500" s="61" t="str">
        <f>IFERROR(VLOOKUP(B500,'Eingabe Zweckbestimmungen'!F:F,1,FALSE),"")</f>
        <v/>
      </c>
      <c r="D500" s="61" t="str">
        <f>IFERROR(VLOOKUP(B500,'Eingabe Zweckbestimmungen'!F:G,2,FALSE),"")</f>
        <v/>
      </c>
      <c r="E500" s="97" t="s">
        <v>20</v>
      </c>
    </row>
    <row r="501" spans="2:5" x14ac:dyDescent="0.25">
      <c r="B501" s="61">
        <v>3050</v>
      </c>
      <c r="C501" s="61" t="str">
        <f>IFERROR(VLOOKUP(B501,'Eingabe Zweckbestimmungen'!F:F,1,FALSE),"")</f>
        <v/>
      </c>
      <c r="D501" s="61" t="str">
        <f>IFERROR(VLOOKUP(B501,'Eingabe Zweckbestimmungen'!F:G,2,FALSE),"")</f>
        <v/>
      </c>
      <c r="E501" s="97" t="s">
        <v>20</v>
      </c>
    </row>
    <row r="502" spans="2:5" x14ac:dyDescent="0.25">
      <c r="B502" s="61">
        <v>3051</v>
      </c>
      <c r="C502" s="61" t="str">
        <f>IFERROR(VLOOKUP(B502,'Eingabe Zweckbestimmungen'!F:F,1,FALSE),"")</f>
        <v/>
      </c>
      <c r="D502" s="61" t="str">
        <f>IFERROR(VLOOKUP(B502,'Eingabe Zweckbestimmungen'!F:G,2,FALSE),"")</f>
        <v/>
      </c>
      <c r="E502" s="97" t="s">
        <v>20</v>
      </c>
    </row>
    <row r="503" spans="2:5" x14ac:dyDescent="0.25">
      <c r="B503" s="61">
        <v>3052</v>
      </c>
      <c r="C503" s="61" t="str">
        <f>IFERROR(VLOOKUP(B503,'Eingabe Zweckbestimmungen'!F:F,1,FALSE),"")</f>
        <v/>
      </c>
      <c r="D503" s="61" t="str">
        <f>IFERROR(VLOOKUP(B503,'Eingabe Zweckbestimmungen'!F:G,2,FALSE),"")</f>
        <v/>
      </c>
      <c r="E503" s="97" t="s">
        <v>20</v>
      </c>
    </row>
    <row r="504" spans="2:5" x14ac:dyDescent="0.25">
      <c r="B504" s="61">
        <v>3053</v>
      </c>
      <c r="C504" s="61" t="str">
        <f>IFERROR(VLOOKUP(B504,'Eingabe Zweckbestimmungen'!F:F,1,FALSE),"")</f>
        <v/>
      </c>
      <c r="D504" s="61" t="str">
        <f>IFERROR(VLOOKUP(B504,'Eingabe Zweckbestimmungen'!F:G,2,FALSE),"")</f>
        <v/>
      </c>
      <c r="E504" s="97" t="s">
        <v>20</v>
      </c>
    </row>
    <row r="505" spans="2:5" x14ac:dyDescent="0.25">
      <c r="B505" s="61">
        <v>3054</v>
      </c>
      <c r="C505" s="61" t="str">
        <f>IFERROR(VLOOKUP(B505,'Eingabe Zweckbestimmungen'!F:F,1,FALSE),"")</f>
        <v/>
      </c>
      <c r="D505" s="61" t="str">
        <f>IFERROR(VLOOKUP(B505,'Eingabe Zweckbestimmungen'!F:G,2,FALSE),"")</f>
        <v/>
      </c>
      <c r="E505" s="97" t="s">
        <v>20</v>
      </c>
    </row>
    <row r="506" spans="2:5" x14ac:dyDescent="0.25">
      <c r="B506" s="61">
        <v>3055</v>
      </c>
      <c r="C506" s="61" t="str">
        <f>IFERROR(VLOOKUP(B506,'Eingabe Zweckbestimmungen'!F:F,1,FALSE),"")</f>
        <v/>
      </c>
      <c r="D506" s="61" t="str">
        <f>IFERROR(VLOOKUP(B506,'Eingabe Zweckbestimmungen'!F:G,2,FALSE),"")</f>
        <v/>
      </c>
      <c r="E506" s="97" t="s">
        <v>20</v>
      </c>
    </row>
    <row r="507" spans="2:5" x14ac:dyDescent="0.25">
      <c r="B507" s="61">
        <v>3056</v>
      </c>
      <c r="C507" s="61" t="str">
        <f>IFERROR(VLOOKUP(B507,'Eingabe Zweckbestimmungen'!F:F,1,FALSE),"")</f>
        <v/>
      </c>
      <c r="D507" s="61" t="str">
        <f>IFERROR(VLOOKUP(B507,'Eingabe Zweckbestimmungen'!F:G,2,FALSE),"")</f>
        <v/>
      </c>
      <c r="E507" s="97" t="s">
        <v>20</v>
      </c>
    </row>
    <row r="508" spans="2:5" x14ac:dyDescent="0.25">
      <c r="B508" s="61">
        <v>3057</v>
      </c>
      <c r="C508" s="61" t="str">
        <f>IFERROR(VLOOKUP(B508,'Eingabe Zweckbestimmungen'!F:F,1,FALSE),"")</f>
        <v/>
      </c>
      <c r="D508" s="61" t="str">
        <f>IFERROR(VLOOKUP(B508,'Eingabe Zweckbestimmungen'!F:G,2,FALSE),"")</f>
        <v/>
      </c>
      <c r="E508" s="97" t="s">
        <v>20</v>
      </c>
    </row>
    <row r="509" spans="2:5" x14ac:dyDescent="0.25">
      <c r="B509" s="61">
        <v>3058</v>
      </c>
      <c r="C509" s="61" t="str">
        <f>IFERROR(VLOOKUP(B509,'Eingabe Zweckbestimmungen'!F:F,1,FALSE),"")</f>
        <v/>
      </c>
      <c r="D509" s="61" t="str">
        <f>IFERROR(VLOOKUP(B509,'Eingabe Zweckbestimmungen'!F:G,2,FALSE),"")</f>
        <v/>
      </c>
      <c r="E509" s="97" t="s">
        <v>20</v>
      </c>
    </row>
    <row r="510" spans="2:5" x14ac:dyDescent="0.25">
      <c r="B510" s="61">
        <v>3059</v>
      </c>
      <c r="C510" s="61" t="str">
        <f>IFERROR(VLOOKUP(B510,'Eingabe Zweckbestimmungen'!F:F,1,FALSE),"")</f>
        <v/>
      </c>
      <c r="D510" s="61" t="str">
        <f>IFERROR(VLOOKUP(B510,'Eingabe Zweckbestimmungen'!F:G,2,FALSE),"")</f>
        <v/>
      </c>
      <c r="E510" s="97" t="s">
        <v>20</v>
      </c>
    </row>
    <row r="511" spans="2:5" x14ac:dyDescent="0.25">
      <c r="B511" s="61">
        <v>3060</v>
      </c>
      <c r="C511" s="61" t="str">
        <f>IFERROR(VLOOKUP(B511,'Eingabe Zweckbestimmungen'!F:F,1,FALSE),"")</f>
        <v/>
      </c>
      <c r="D511" s="61" t="str">
        <f>IFERROR(VLOOKUP(B511,'Eingabe Zweckbestimmungen'!F:G,2,FALSE),"")</f>
        <v/>
      </c>
      <c r="E511" s="97" t="s">
        <v>20</v>
      </c>
    </row>
    <row r="512" spans="2:5" x14ac:dyDescent="0.25">
      <c r="B512" s="61">
        <v>3061</v>
      </c>
      <c r="C512" s="61" t="str">
        <f>IFERROR(VLOOKUP(B512,'Eingabe Zweckbestimmungen'!F:F,1,FALSE),"")</f>
        <v/>
      </c>
      <c r="D512" s="61" t="str">
        <f>IFERROR(VLOOKUP(B512,'Eingabe Zweckbestimmungen'!F:G,2,FALSE),"")</f>
        <v/>
      </c>
      <c r="E512" s="97" t="s">
        <v>20</v>
      </c>
    </row>
    <row r="513" spans="2:5" x14ac:dyDescent="0.25">
      <c r="B513" s="61">
        <v>3062</v>
      </c>
      <c r="C513" s="61" t="str">
        <f>IFERROR(VLOOKUP(B513,'Eingabe Zweckbestimmungen'!F:F,1,FALSE),"")</f>
        <v/>
      </c>
      <c r="D513" s="61" t="str">
        <f>IFERROR(VLOOKUP(B513,'Eingabe Zweckbestimmungen'!F:G,2,FALSE),"")</f>
        <v/>
      </c>
      <c r="E513" s="97" t="s">
        <v>20</v>
      </c>
    </row>
    <row r="514" spans="2:5" x14ac:dyDescent="0.25">
      <c r="B514" s="61">
        <v>3063</v>
      </c>
      <c r="C514" s="61" t="str">
        <f>IFERROR(VLOOKUP(B514,'Eingabe Zweckbestimmungen'!F:F,1,FALSE),"")</f>
        <v/>
      </c>
      <c r="D514" s="61" t="str">
        <f>IFERROR(VLOOKUP(B514,'Eingabe Zweckbestimmungen'!F:G,2,FALSE),"")</f>
        <v/>
      </c>
      <c r="E514" s="97" t="s">
        <v>20</v>
      </c>
    </row>
    <row r="515" spans="2:5" x14ac:dyDescent="0.25">
      <c r="B515" s="61">
        <v>3064</v>
      </c>
      <c r="C515" s="61" t="str">
        <f>IFERROR(VLOOKUP(B515,'Eingabe Zweckbestimmungen'!F:F,1,FALSE),"")</f>
        <v/>
      </c>
      <c r="D515" s="61" t="str">
        <f>IFERROR(VLOOKUP(B515,'Eingabe Zweckbestimmungen'!F:G,2,FALSE),"")</f>
        <v/>
      </c>
      <c r="E515" s="97" t="s">
        <v>20</v>
      </c>
    </row>
    <row r="516" spans="2:5" x14ac:dyDescent="0.25">
      <c r="B516" s="61">
        <v>3065</v>
      </c>
      <c r="C516" s="61" t="str">
        <f>IFERROR(VLOOKUP(B516,'Eingabe Zweckbestimmungen'!F:F,1,FALSE),"")</f>
        <v/>
      </c>
      <c r="D516" s="61" t="str">
        <f>IFERROR(VLOOKUP(B516,'Eingabe Zweckbestimmungen'!F:G,2,FALSE),"")</f>
        <v/>
      </c>
      <c r="E516" s="97" t="s">
        <v>20</v>
      </c>
    </row>
    <row r="517" spans="2:5" x14ac:dyDescent="0.25">
      <c r="B517" s="61">
        <v>3066</v>
      </c>
      <c r="C517" s="61" t="str">
        <f>IFERROR(VLOOKUP(B517,'Eingabe Zweckbestimmungen'!F:F,1,FALSE),"")</f>
        <v/>
      </c>
      <c r="D517" s="61" t="str">
        <f>IFERROR(VLOOKUP(B517,'Eingabe Zweckbestimmungen'!F:G,2,FALSE),"")</f>
        <v/>
      </c>
      <c r="E517" s="97" t="s">
        <v>20</v>
      </c>
    </row>
    <row r="518" spans="2:5" x14ac:dyDescent="0.25">
      <c r="B518" s="61">
        <v>3067</v>
      </c>
      <c r="C518" s="61" t="str">
        <f>IFERROR(VLOOKUP(B518,'Eingabe Zweckbestimmungen'!F:F,1,FALSE),"")</f>
        <v/>
      </c>
      <c r="D518" s="61" t="str">
        <f>IFERROR(VLOOKUP(B518,'Eingabe Zweckbestimmungen'!F:G,2,FALSE),"")</f>
        <v/>
      </c>
      <c r="E518" s="97" t="s">
        <v>20</v>
      </c>
    </row>
    <row r="519" spans="2:5" x14ac:dyDescent="0.25">
      <c r="B519" s="61">
        <v>3068</v>
      </c>
      <c r="C519" s="61" t="str">
        <f>IFERROR(VLOOKUP(B519,'Eingabe Zweckbestimmungen'!F:F,1,FALSE),"")</f>
        <v/>
      </c>
      <c r="D519" s="61" t="str">
        <f>IFERROR(VLOOKUP(B519,'Eingabe Zweckbestimmungen'!F:G,2,FALSE),"")</f>
        <v/>
      </c>
      <c r="E519" s="97" t="s">
        <v>20</v>
      </c>
    </row>
    <row r="520" spans="2:5" x14ac:dyDescent="0.25">
      <c r="B520" s="61">
        <v>3069</v>
      </c>
      <c r="C520" s="61" t="str">
        <f>IFERROR(VLOOKUP(B520,'Eingabe Zweckbestimmungen'!F:F,1,FALSE),"")</f>
        <v/>
      </c>
      <c r="D520" s="61" t="str">
        <f>IFERROR(VLOOKUP(B520,'Eingabe Zweckbestimmungen'!F:G,2,FALSE),"")</f>
        <v/>
      </c>
      <c r="E520" s="97" t="s">
        <v>20</v>
      </c>
    </row>
    <row r="521" spans="2:5" x14ac:dyDescent="0.25">
      <c r="B521" s="61">
        <v>3070</v>
      </c>
      <c r="C521" s="61" t="str">
        <f>IFERROR(VLOOKUP(B521,'Eingabe Zweckbestimmungen'!F:F,1,FALSE),"")</f>
        <v/>
      </c>
      <c r="D521" s="61" t="str">
        <f>IFERROR(VLOOKUP(B521,'Eingabe Zweckbestimmungen'!F:G,2,FALSE),"")</f>
        <v/>
      </c>
      <c r="E521" s="97" t="s">
        <v>20</v>
      </c>
    </row>
    <row r="522" spans="2:5" x14ac:dyDescent="0.25">
      <c r="B522" s="61">
        <v>3071</v>
      </c>
      <c r="C522" s="61" t="str">
        <f>IFERROR(VLOOKUP(B522,'Eingabe Zweckbestimmungen'!F:F,1,FALSE),"")</f>
        <v/>
      </c>
      <c r="D522" s="61" t="str">
        <f>IFERROR(VLOOKUP(B522,'Eingabe Zweckbestimmungen'!F:G,2,FALSE),"")</f>
        <v/>
      </c>
      <c r="E522" s="97" t="s">
        <v>20</v>
      </c>
    </row>
    <row r="523" spans="2:5" x14ac:dyDescent="0.25">
      <c r="B523" s="61">
        <v>3072</v>
      </c>
      <c r="C523" s="61" t="str">
        <f>IFERROR(VLOOKUP(B523,'Eingabe Zweckbestimmungen'!F:F,1,FALSE),"")</f>
        <v/>
      </c>
      <c r="D523" s="61" t="str">
        <f>IFERROR(VLOOKUP(B523,'Eingabe Zweckbestimmungen'!F:G,2,FALSE),"")</f>
        <v/>
      </c>
      <c r="E523" s="97" t="s">
        <v>20</v>
      </c>
    </row>
    <row r="524" spans="2:5" x14ac:dyDescent="0.25">
      <c r="B524" s="61">
        <v>3073</v>
      </c>
      <c r="C524" s="61" t="str">
        <f>IFERROR(VLOOKUP(B524,'Eingabe Zweckbestimmungen'!F:F,1,FALSE),"")</f>
        <v/>
      </c>
      <c r="D524" s="61" t="str">
        <f>IFERROR(VLOOKUP(B524,'Eingabe Zweckbestimmungen'!F:G,2,FALSE),"")</f>
        <v/>
      </c>
      <c r="E524" s="97" t="s">
        <v>20</v>
      </c>
    </row>
    <row r="525" spans="2:5" x14ac:dyDescent="0.25">
      <c r="B525" s="61">
        <v>3074</v>
      </c>
      <c r="C525" s="61" t="str">
        <f>IFERROR(VLOOKUP(B525,'Eingabe Zweckbestimmungen'!F:F,1,FALSE),"")</f>
        <v/>
      </c>
      <c r="D525" s="61" t="str">
        <f>IFERROR(VLOOKUP(B525,'Eingabe Zweckbestimmungen'!F:G,2,FALSE),"")</f>
        <v/>
      </c>
      <c r="E525" s="97" t="s">
        <v>20</v>
      </c>
    </row>
    <row r="526" spans="2:5" x14ac:dyDescent="0.25">
      <c r="B526" s="61">
        <v>3075</v>
      </c>
      <c r="C526" s="61" t="str">
        <f>IFERROR(VLOOKUP(B526,'Eingabe Zweckbestimmungen'!F:F,1,FALSE),"")</f>
        <v/>
      </c>
      <c r="D526" s="61" t="str">
        <f>IFERROR(VLOOKUP(B526,'Eingabe Zweckbestimmungen'!F:G,2,FALSE),"")</f>
        <v/>
      </c>
      <c r="E526" s="97" t="s">
        <v>20</v>
      </c>
    </row>
    <row r="527" spans="2:5" x14ac:dyDescent="0.25">
      <c r="B527" s="61">
        <v>3076</v>
      </c>
      <c r="C527" s="61" t="str">
        <f>IFERROR(VLOOKUP(B527,'Eingabe Zweckbestimmungen'!F:F,1,FALSE),"")</f>
        <v/>
      </c>
      <c r="D527" s="61" t="str">
        <f>IFERROR(VLOOKUP(B527,'Eingabe Zweckbestimmungen'!F:G,2,FALSE),"")</f>
        <v/>
      </c>
      <c r="E527" s="97" t="s">
        <v>20</v>
      </c>
    </row>
    <row r="528" spans="2:5" x14ac:dyDescent="0.25">
      <c r="B528" s="61">
        <v>3077</v>
      </c>
      <c r="C528" s="61" t="str">
        <f>IFERROR(VLOOKUP(B528,'Eingabe Zweckbestimmungen'!F:F,1,FALSE),"")</f>
        <v/>
      </c>
      <c r="D528" s="61" t="str">
        <f>IFERROR(VLOOKUP(B528,'Eingabe Zweckbestimmungen'!F:G,2,FALSE),"")</f>
        <v/>
      </c>
      <c r="E528" s="97" t="s">
        <v>20</v>
      </c>
    </row>
    <row r="529" spans="2:5" x14ac:dyDescent="0.25">
      <c r="B529" s="61">
        <v>3078</v>
      </c>
      <c r="C529" s="61" t="str">
        <f>IFERROR(VLOOKUP(B529,'Eingabe Zweckbestimmungen'!F:F,1,FALSE),"")</f>
        <v/>
      </c>
      <c r="D529" s="61" t="str">
        <f>IFERROR(VLOOKUP(B529,'Eingabe Zweckbestimmungen'!F:G,2,FALSE),"")</f>
        <v/>
      </c>
      <c r="E529" s="97" t="s">
        <v>20</v>
      </c>
    </row>
    <row r="530" spans="2:5" x14ac:dyDescent="0.25">
      <c r="B530" s="61">
        <v>3079</v>
      </c>
      <c r="C530" s="61" t="str">
        <f>IFERROR(VLOOKUP(B530,'Eingabe Zweckbestimmungen'!F:F,1,FALSE),"")</f>
        <v/>
      </c>
      <c r="D530" s="61" t="str">
        <f>IFERROR(VLOOKUP(B530,'Eingabe Zweckbestimmungen'!F:G,2,FALSE),"")</f>
        <v/>
      </c>
      <c r="E530" s="97" t="s">
        <v>20</v>
      </c>
    </row>
    <row r="531" spans="2:5" x14ac:dyDescent="0.25">
      <c r="B531" s="61">
        <v>3080</v>
      </c>
      <c r="C531" s="61" t="str">
        <f>IFERROR(VLOOKUP(B531,'Eingabe Zweckbestimmungen'!F:F,1,FALSE),"")</f>
        <v/>
      </c>
      <c r="D531" s="61" t="str">
        <f>IFERROR(VLOOKUP(B531,'Eingabe Zweckbestimmungen'!F:G,2,FALSE),"")</f>
        <v/>
      </c>
      <c r="E531" s="97" t="s">
        <v>20</v>
      </c>
    </row>
    <row r="532" spans="2:5" x14ac:dyDescent="0.25">
      <c r="B532" s="61">
        <v>3081</v>
      </c>
      <c r="C532" s="61" t="str">
        <f>IFERROR(VLOOKUP(B532,'Eingabe Zweckbestimmungen'!F:F,1,FALSE),"")</f>
        <v/>
      </c>
      <c r="D532" s="61" t="str">
        <f>IFERROR(VLOOKUP(B532,'Eingabe Zweckbestimmungen'!F:G,2,FALSE),"")</f>
        <v/>
      </c>
      <c r="E532" s="97" t="s">
        <v>20</v>
      </c>
    </row>
    <row r="533" spans="2:5" x14ac:dyDescent="0.25">
      <c r="B533" s="61">
        <v>3082</v>
      </c>
      <c r="C533" s="61" t="str">
        <f>IFERROR(VLOOKUP(B533,'Eingabe Zweckbestimmungen'!F:F,1,FALSE),"")</f>
        <v/>
      </c>
      <c r="D533" s="61" t="str">
        <f>IFERROR(VLOOKUP(B533,'Eingabe Zweckbestimmungen'!F:G,2,FALSE),"")</f>
        <v/>
      </c>
      <c r="E533" s="97" t="s">
        <v>20</v>
      </c>
    </row>
    <row r="534" spans="2:5" x14ac:dyDescent="0.25">
      <c r="B534" s="61">
        <v>3083</v>
      </c>
      <c r="C534" s="61" t="str">
        <f>IFERROR(VLOOKUP(B534,'Eingabe Zweckbestimmungen'!F:F,1,FALSE),"")</f>
        <v/>
      </c>
      <c r="D534" s="61" t="str">
        <f>IFERROR(VLOOKUP(B534,'Eingabe Zweckbestimmungen'!F:G,2,FALSE),"")</f>
        <v/>
      </c>
      <c r="E534" s="97" t="s">
        <v>20</v>
      </c>
    </row>
    <row r="535" spans="2:5" x14ac:dyDescent="0.25">
      <c r="B535" s="61">
        <v>3084</v>
      </c>
      <c r="C535" s="61" t="str">
        <f>IFERROR(VLOOKUP(B535,'Eingabe Zweckbestimmungen'!F:F,1,FALSE),"")</f>
        <v/>
      </c>
      <c r="D535" s="61" t="str">
        <f>IFERROR(VLOOKUP(B535,'Eingabe Zweckbestimmungen'!F:G,2,FALSE),"")</f>
        <v/>
      </c>
      <c r="E535" s="97" t="s">
        <v>20</v>
      </c>
    </row>
    <row r="536" spans="2:5" x14ac:dyDescent="0.25">
      <c r="B536" s="61">
        <v>3085</v>
      </c>
      <c r="C536" s="61" t="str">
        <f>IFERROR(VLOOKUP(B536,'Eingabe Zweckbestimmungen'!F:F,1,FALSE),"")</f>
        <v/>
      </c>
      <c r="D536" s="61" t="str">
        <f>IFERROR(VLOOKUP(B536,'Eingabe Zweckbestimmungen'!F:G,2,FALSE),"")</f>
        <v/>
      </c>
      <c r="E536" s="97" t="s">
        <v>20</v>
      </c>
    </row>
    <row r="537" spans="2:5" x14ac:dyDescent="0.25">
      <c r="B537" s="61">
        <v>3086</v>
      </c>
      <c r="C537" s="61" t="str">
        <f>IFERROR(VLOOKUP(B537,'Eingabe Zweckbestimmungen'!F:F,1,FALSE),"")</f>
        <v/>
      </c>
      <c r="D537" s="61" t="str">
        <f>IFERROR(VLOOKUP(B537,'Eingabe Zweckbestimmungen'!F:G,2,FALSE),"")</f>
        <v/>
      </c>
      <c r="E537" s="97" t="s">
        <v>20</v>
      </c>
    </row>
    <row r="538" spans="2:5" x14ac:dyDescent="0.25">
      <c r="B538" s="61">
        <v>3087</v>
      </c>
      <c r="C538" s="61" t="str">
        <f>IFERROR(VLOOKUP(B538,'Eingabe Zweckbestimmungen'!F:F,1,FALSE),"")</f>
        <v/>
      </c>
      <c r="D538" s="61" t="str">
        <f>IFERROR(VLOOKUP(B538,'Eingabe Zweckbestimmungen'!F:G,2,FALSE),"")</f>
        <v/>
      </c>
      <c r="E538" s="97" t="s">
        <v>20</v>
      </c>
    </row>
    <row r="539" spans="2:5" x14ac:dyDescent="0.25">
      <c r="B539" s="61">
        <v>3088</v>
      </c>
      <c r="C539" s="61" t="str">
        <f>IFERROR(VLOOKUP(B539,'Eingabe Zweckbestimmungen'!F:F,1,FALSE),"")</f>
        <v/>
      </c>
      <c r="D539" s="61" t="str">
        <f>IFERROR(VLOOKUP(B539,'Eingabe Zweckbestimmungen'!F:G,2,FALSE),"")</f>
        <v/>
      </c>
      <c r="E539" s="97" t="s">
        <v>20</v>
      </c>
    </row>
    <row r="540" spans="2:5" x14ac:dyDescent="0.25">
      <c r="B540" s="61">
        <v>3089</v>
      </c>
      <c r="C540" s="61" t="str">
        <f>IFERROR(VLOOKUP(B540,'Eingabe Zweckbestimmungen'!F:F,1,FALSE),"")</f>
        <v/>
      </c>
      <c r="D540" s="61" t="str">
        <f>IFERROR(VLOOKUP(B540,'Eingabe Zweckbestimmungen'!F:G,2,FALSE),"")</f>
        <v/>
      </c>
      <c r="E540" s="97" t="s">
        <v>20</v>
      </c>
    </row>
    <row r="541" spans="2:5" x14ac:dyDescent="0.25">
      <c r="B541" s="61">
        <v>3090</v>
      </c>
      <c r="C541" s="61" t="str">
        <f>IFERROR(VLOOKUP(B541,'Eingabe Zweckbestimmungen'!F:F,1,FALSE),"")</f>
        <v/>
      </c>
      <c r="D541" s="61" t="str">
        <f>IFERROR(VLOOKUP(B541,'Eingabe Zweckbestimmungen'!F:G,2,FALSE),"")</f>
        <v/>
      </c>
      <c r="E541" s="97" t="s">
        <v>20</v>
      </c>
    </row>
    <row r="542" spans="2:5" x14ac:dyDescent="0.25">
      <c r="B542" s="61">
        <v>3091</v>
      </c>
      <c r="C542" s="61" t="str">
        <f>IFERROR(VLOOKUP(B542,'Eingabe Zweckbestimmungen'!F:F,1,FALSE),"")</f>
        <v/>
      </c>
      <c r="D542" s="61" t="str">
        <f>IFERROR(VLOOKUP(B542,'Eingabe Zweckbestimmungen'!F:G,2,FALSE),"")</f>
        <v/>
      </c>
      <c r="E542" s="97" t="s">
        <v>20</v>
      </c>
    </row>
    <row r="543" spans="2:5" x14ac:dyDescent="0.25">
      <c r="B543" s="61">
        <v>3092</v>
      </c>
      <c r="C543" s="61" t="str">
        <f>IFERROR(VLOOKUP(B543,'Eingabe Zweckbestimmungen'!F:F,1,FALSE),"")</f>
        <v/>
      </c>
      <c r="D543" s="61" t="str">
        <f>IFERROR(VLOOKUP(B543,'Eingabe Zweckbestimmungen'!F:G,2,FALSE),"")</f>
        <v/>
      </c>
      <c r="E543" s="97" t="s">
        <v>20</v>
      </c>
    </row>
    <row r="544" spans="2:5" x14ac:dyDescent="0.25">
      <c r="B544" s="61">
        <v>3093</v>
      </c>
      <c r="C544" s="61" t="str">
        <f>IFERROR(VLOOKUP(B544,'Eingabe Zweckbestimmungen'!F:F,1,FALSE),"")</f>
        <v/>
      </c>
      <c r="D544" s="61" t="str">
        <f>IFERROR(VLOOKUP(B544,'Eingabe Zweckbestimmungen'!F:G,2,FALSE),"")</f>
        <v/>
      </c>
      <c r="E544" s="97" t="s">
        <v>20</v>
      </c>
    </row>
    <row r="545" spans="2:5" x14ac:dyDescent="0.25">
      <c r="B545" s="61">
        <v>3094</v>
      </c>
      <c r="C545" s="61" t="str">
        <f>IFERROR(VLOOKUP(B545,'Eingabe Zweckbestimmungen'!F:F,1,FALSE),"")</f>
        <v/>
      </c>
      <c r="D545" s="61" t="str">
        <f>IFERROR(VLOOKUP(B545,'Eingabe Zweckbestimmungen'!F:G,2,FALSE),"")</f>
        <v/>
      </c>
      <c r="E545" s="97" t="s">
        <v>20</v>
      </c>
    </row>
    <row r="546" spans="2:5" x14ac:dyDescent="0.25">
      <c r="B546" s="61">
        <v>3095</v>
      </c>
      <c r="C546" s="61" t="str">
        <f>IFERROR(VLOOKUP(B546,'Eingabe Zweckbestimmungen'!F:F,1,FALSE),"")</f>
        <v/>
      </c>
      <c r="D546" s="61" t="str">
        <f>IFERROR(VLOOKUP(B546,'Eingabe Zweckbestimmungen'!F:G,2,FALSE),"")</f>
        <v/>
      </c>
      <c r="E546" s="97" t="s">
        <v>20</v>
      </c>
    </row>
    <row r="547" spans="2:5" x14ac:dyDescent="0.25">
      <c r="B547" s="61">
        <v>3096</v>
      </c>
      <c r="C547" s="61" t="str">
        <f>IFERROR(VLOOKUP(B547,'Eingabe Zweckbestimmungen'!F:F,1,FALSE),"")</f>
        <v/>
      </c>
      <c r="D547" s="61" t="str">
        <f>IFERROR(VLOOKUP(B547,'Eingabe Zweckbestimmungen'!F:G,2,FALSE),"")</f>
        <v/>
      </c>
      <c r="E547" s="97" t="s">
        <v>20</v>
      </c>
    </row>
    <row r="548" spans="2:5" x14ac:dyDescent="0.25">
      <c r="B548" s="61">
        <v>3097</v>
      </c>
      <c r="C548" s="61" t="str">
        <f>IFERROR(VLOOKUP(B548,'Eingabe Zweckbestimmungen'!F:F,1,FALSE),"")</f>
        <v/>
      </c>
      <c r="D548" s="61" t="str">
        <f>IFERROR(VLOOKUP(B548,'Eingabe Zweckbestimmungen'!F:G,2,FALSE),"")</f>
        <v/>
      </c>
      <c r="E548" s="97" t="s">
        <v>20</v>
      </c>
    </row>
    <row r="549" spans="2:5" x14ac:dyDescent="0.25">
      <c r="B549" s="61">
        <v>3098</v>
      </c>
      <c r="C549" s="61" t="str">
        <f>IFERROR(VLOOKUP(B549,'Eingabe Zweckbestimmungen'!F:F,1,FALSE),"")</f>
        <v/>
      </c>
      <c r="D549" s="61" t="str">
        <f>IFERROR(VLOOKUP(B549,'Eingabe Zweckbestimmungen'!F:G,2,FALSE),"")</f>
        <v/>
      </c>
      <c r="E549" s="97" t="s">
        <v>20</v>
      </c>
    </row>
    <row r="550" spans="2:5" x14ac:dyDescent="0.25">
      <c r="B550" s="61">
        <v>3099</v>
      </c>
      <c r="C550" s="61" t="str">
        <f>IFERROR(VLOOKUP(B550,'Eingabe Zweckbestimmungen'!F:F,1,FALSE),"")</f>
        <v/>
      </c>
      <c r="D550" s="61" t="str">
        <f>IFERROR(VLOOKUP(B550,'Eingabe Zweckbestimmungen'!F:G,2,FALSE),"")</f>
        <v/>
      </c>
      <c r="E550" s="97" t="s">
        <v>20</v>
      </c>
    </row>
    <row r="551" spans="2:5" x14ac:dyDescent="0.25">
      <c r="B551" s="61">
        <v>3100</v>
      </c>
      <c r="C551" s="61" t="str">
        <f>IFERROR(VLOOKUP(B551,'Eingabe Zweckbestimmungen'!F:F,1,FALSE),"")</f>
        <v/>
      </c>
      <c r="D551" s="61" t="str">
        <f>IFERROR(VLOOKUP(B551,'Eingabe Zweckbestimmungen'!F:G,2,FALSE),"")</f>
        <v/>
      </c>
      <c r="E551" s="97" t="s">
        <v>20</v>
      </c>
    </row>
    <row r="552" spans="2:5" x14ac:dyDescent="0.25">
      <c r="B552" s="61">
        <v>3101</v>
      </c>
      <c r="C552" s="61" t="str">
        <f>IFERROR(VLOOKUP(B552,'Eingabe Zweckbestimmungen'!F:F,1,FALSE),"")</f>
        <v/>
      </c>
      <c r="D552" s="61" t="str">
        <f>IFERROR(VLOOKUP(B552,'Eingabe Zweckbestimmungen'!F:G,2,FALSE),"")</f>
        <v/>
      </c>
      <c r="E552" s="97" t="s">
        <v>20</v>
      </c>
    </row>
    <row r="553" spans="2:5" x14ac:dyDescent="0.25">
      <c r="B553" s="61">
        <v>3102</v>
      </c>
      <c r="C553" s="61" t="str">
        <f>IFERROR(VLOOKUP(B553,'Eingabe Zweckbestimmungen'!F:F,1,FALSE),"")</f>
        <v/>
      </c>
      <c r="D553" s="61" t="str">
        <f>IFERROR(VLOOKUP(B553,'Eingabe Zweckbestimmungen'!F:G,2,FALSE),"")</f>
        <v/>
      </c>
      <c r="E553" s="97" t="s">
        <v>20</v>
      </c>
    </row>
    <row r="554" spans="2:5" x14ac:dyDescent="0.25">
      <c r="B554" s="61">
        <v>3103</v>
      </c>
      <c r="C554" s="61" t="str">
        <f>IFERROR(VLOOKUP(B554,'Eingabe Zweckbestimmungen'!F:F,1,FALSE),"")</f>
        <v/>
      </c>
      <c r="D554" s="61" t="str">
        <f>IFERROR(VLOOKUP(B554,'Eingabe Zweckbestimmungen'!F:G,2,FALSE),"")</f>
        <v/>
      </c>
      <c r="E554" s="97" t="s">
        <v>20</v>
      </c>
    </row>
    <row r="555" spans="2:5" x14ac:dyDescent="0.25">
      <c r="B555" s="61">
        <v>3104</v>
      </c>
      <c r="C555" s="61" t="str">
        <f>IFERROR(VLOOKUP(B555,'Eingabe Zweckbestimmungen'!F:F,1,FALSE),"")</f>
        <v/>
      </c>
      <c r="D555" s="61" t="str">
        <f>IFERROR(VLOOKUP(B555,'Eingabe Zweckbestimmungen'!F:G,2,FALSE),"")</f>
        <v/>
      </c>
      <c r="E555" s="97" t="s">
        <v>20</v>
      </c>
    </row>
    <row r="556" spans="2:5" x14ac:dyDescent="0.25">
      <c r="B556" s="61">
        <v>3105</v>
      </c>
      <c r="C556" s="61" t="str">
        <f>IFERROR(VLOOKUP(B556,'Eingabe Zweckbestimmungen'!F:F,1,FALSE),"")</f>
        <v/>
      </c>
      <c r="D556" s="61" t="str">
        <f>IFERROR(VLOOKUP(B556,'Eingabe Zweckbestimmungen'!F:G,2,FALSE),"")</f>
        <v/>
      </c>
      <c r="E556" s="97" t="s">
        <v>20</v>
      </c>
    </row>
    <row r="557" spans="2:5" x14ac:dyDescent="0.25">
      <c r="B557" s="61">
        <v>3106</v>
      </c>
      <c r="C557" s="61" t="str">
        <f>IFERROR(VLOOKUP(B557,'Eingabe Zweckbestimmungen'!F:F,1,FALSE),"")</f>
        <v/>
      </c>
      <c r="D557" s="61" t="str">
        <f>IFERROR(VLOOKUP(B557,'Eingabe Zweckbestimmungen'!F:G,2,FALSE),"")</f>
        <v/>
      </c>
      <c r="E557" s="97" t="s">
        <v>20</v>
      </c>
    </row>
    <row r="558" spans="2:5" x14ac:dyDescent="0.25">
      <c r="B558" s="61">
        <v>3107</v>
      </c>
      <c r="C558" s="61" t="str">
        <f>IFERROR(VLOOKUP(B558,'Eingabe Zweckbestimmungen'!F:F,1,FALSE),"")</f>
        <v/>
      </c>
      <c r="D558" s="61" t="str">
        <f>IFERROR(VLOOKUP(B558,'Eingabe Zweckbestimmungen'!F:G,2,FALSE),"")</f>
        <v/>
      </c>
      <c r="E558" s="97" t="s">
        <v>20</v>
      </c>
    </row>
    <row r="559" spans="2:5" x14ac:dyDescent="0.25">
      <c r="B559" s="61">
        <v>3108</v>
      </c>
      <c r="C559" s="61" t="str">
        <f>IFERROR(VLOOKUP(B559,'Eingabe Zweckbestimmungen'!F:F,1,FALSE),"")</f>
        <v/>
      </c>
      <c r="D559" s="61" t="str">
        <f>IFERROR(VLOOKUP(B559,'Eingabe Zweckbestimmungen'!F:G,2,FALSE),"")</f>
        <v/>
      </c>
      <c r="E559" s="97" t="s">
        <v>20</v>
      </c>
    </row>
    <row r="560" spans="2:5" x14ac:dyDescent="0.25">
      <c r="B560" s="61">
        <v>3109</v>
      </c>
      <c r="C560" s="61" t="str">
        <f>IFERROR(VLOOKUP(B560,'Eingabe Zweckbestimmungen'!F:F,1,FALSE),"")</f>
        <v/>
      </c>
      <c r="D560" s="61" t="str">
        <f>IFERROR(VLOOKUP(B560,'Eingabe Zweckbestimmungen'!F:G,2,FALSE),"")</f>
        <v/>
      </c>
      <c r="E560" s="97" t="s">
        <v>20</v>
      </c>
    </row>
    <row r="561" spans="2:5" x14ac:dyDescent="0.25">
      <c r="B561" s="61">
        <v>3110</v>
      </c>
      <c r="C561" s="61" t="str">
        <f>IFERROR(VLOOKUP(B561,'Eingabe Zweckbestimmungen'!F:F,1,FALSE),"")</f>
        <v/>
      </c>
      <c r="D561" s="61" t="str">
        <f>IFERROR(VLOOKUP(B561,'Eingabe Zweckbestimmungen'!F:G,2,FALSE),"")</f>
        <v/>
      </c>
      <c r="E561" s="97" t="s">
        <v>20</v>
      </c>
    </row>
    <row r="562" spans="2:5" x14ac:dyDescent="0.25">
      <c r="B562" s="61">
        <v>3111</v>
      </c>
      <c r="C562" s="61" t="str">
        <f>IFERROR(VLOOKUP(B562,'Eingabe Zweckbestimmungen'!F:F,1,FALSE),"")</f>
        <v/>
      </c>
      <c r="D562" s="61" t="str">
        <f>IFERROR(VLOOKUP(B562,'Eingabe Zweckbestimmungen'!F:G,2,FALSE),"")</f>
        <v/>
      </c>
      <c r="E562" s="97" t="s">
        <v>20</v>
      </c>
    </row>
    <row r="563" spans="2:5" x14ac:dyDescent="0.25">
      <c r="B563" s="61">
        <v>3112</v>
      </c>
      <c r="C563" s="61" t="str">
        <f>IFERROR(VLOOKUP(B563,'Eingabe Zweckbestimmungen'!F:F,1,FALSE),"")</f>
        <v/>
      </c>
      <c r="D563" s="61" t="str">
        <f>IFERROR(VLOOKUP(B563,'Eingabe Zweckbestimmungen'!F:G,2,FALSE),"")</f>
        <v/>
      </c>
      <c r="E563" s="97" t="s">
        <v>20</v>
      </c>
    </row>
    <row r="564" spans="2:5" x14ac:dyDescent="0.25">
      <c r="B564" s="61">
        <v>3113</v>
      </c>
      <c r="C564" s="61" t="str">
        <f>IFERROR(VLOOKUP(B564,'Eingabe Zweckbestimmungen'!F:F,1,FALSE),"")</f>
        <v/>
      </c>
      <c r="D564" s="61" t="str">
        <f>IFERROR(VLOOKUP(B564,'Eingabe Zweckbestimmungen'!F:G,2,FALSE),"")</f>
        <v/>
      </c>
      <c r="E564" s="97" t="s">
        <v>20</v>
      </c>
    </row>
    <row r="565" spans="2:5" x14ac:dyDescent="0.25">
      <c r="B565" s="61">
        <v>3114</v>
      </c>
      <c r="C565" s="61" t="str">
        <f>IFERROR(VLOOKUP(B565,'Eingabe Zweckbestimmungen'!F:F,1,FALSE),"")</f>
        <v/>
      </c>
      <c r="D565" s="61" t="str">
        <f>IFERROR(VLOOKUP(B565,'Eingabe Zweckbestimmungen'!F:G,2,FALSE),"")</f>
        <v/>
      </c>
      <c r="E565" s="97" t="s">
        <v>20</v>
      </c>
    </row>
    <row r="566" spans="2:5" x14ac:dyDescent="0.25">
      <c r="B566" s="61">
        <v>3115</v>
      </c>
      <c r="C566" s="61" t="str">
        <f>IFERROR(VLOOKUP(B566,'Eingabe Zweckbestimmungen'!F:F,1,FALSE),"")</f>
        <v/>
      </c>
      <c r="D566" s="61" t="str">
        <f>IFERROR(VLOOKUP(B566,'Eingabe Zweckbestimmungen'!F:G,2,FALSE),"")</f>
        <v/>
      </c>
      <c r="E566" s="97" t="s">
        <v>20</v>
      </c>
    </row>
    <row r="567" spans="2:5" x14ac:dyDescent="0.25">
      <c r="B567" s="61">
        <v>3116</v>
      </c>
      <c r="C567" s="61" t="str">
        <f>IFERROR(VLOOKUP(B567,'Eingabe Zweckbestimmungen'!F:F,1,FALSE),"")</f>
        <v/>
      </c>
      <c r="D567" s="61" t="str">
        <f>IFERROR(VLOOKUP(B567,'Eingabe Zweckbestimmungen'!F:G,2,FALSE),"")</f>
        <v/>
      </c>
      <c r="E567" s="97" t="s">
        <v>20</v>
      </c>
    </row>
    <row r="568" spans="2:5" x14ac:dyDescent="0.25">
      <c r="B568" s="61">
        <v>3117</v>
      </c>
      <c r="C568" s="61" t="str">
        <f>IFERROR(VLOOKUP(B568,'Eingabe Zweckbestimmungen'!F:F,1,FALSE),"")</f>
        <v/>
      </c>
      <c r="D568" s="61" t="str">
        <f>IFERROR(VLOOKUP(B568,'Eingabe Zweckbestimmungen'!F:G,2,FALSE),"")</f>
        <v/>
      </c>
      <c r="E568" s="97" t="s">
        <v>20</v>
      </c>
    </row>
    <row r="569" spans="2:5" x14ac:dyDescent="0.25">
      <c r="B569" s="61">
        <v>3118</v>
      </c>
      <c r="C569" s="61" t="str">
        <f>IFERROR(VLOOKUP(B569,'Eingabe Zweckbestimmungen'!F:F,1,FALSE),"")</f>
        <v/>
      </c>
      <c r="D569" s="61" t="str">
        <f>IFERROR(VLOOKUP(B569,'Eingabe Zweckbestimmungen'!F:G,2,FALSE),"")</f>
        <v/>
      </c>
      <c r="E569" s="97" t="s">
        <v>20</v>
      </c>
    </row>
    <row r="570" spans="2:5" x14ac:dyDescent="0.25">
      <c r="B570" s="61">
        <v>3119</v>
      </c>
      <c r="C570" s="61" t="str">
        <f>IFERROR(VLOOKUP(B570,'Eingabe Zweckbestimmungen'!F:F,1,FALSE),"")</f>
        <v/>
      </c>
      <c r="D570" s="61" t="str">
        <f>IFERROR(VLOOKUP(B570,'Eingabe Zweckbestimmungen'!F:G,2,FALSE),"")</f>
        <v/>
      </c>
      <c r="E570" s="97" t="s">
        <v>20</v>
      </c>
    </row>
    <row r="571" spans="2:5" x14ac:dyDescent="0.25">
      <c r="B571" s="61">
        <v>3120</v>
      </c>
      <c r="C571" s="61" t="str">
        <f>IFERROR(VLOOKUP(B571,'Eingabe Zweckbestimmungen'!F:F,1,FALSE),"")</f>
        <v/>
      </c>
      <c r="D571" s="61" t="str">
        <f>IFERROR(VLOOKUP(B571,'Eingabe Zweckbestimmungen'!F:G,2,FALSE),"")</f>
        <v/>
      </c>
      <c r="E571" s="97" t="s">
        <v>20</v>
      </c>
    </row>
    <row r="572" spans="2:5" x14ac:dyDescent="0.25">
      <c r="B572" s="61">
        <v>3121</v>
      </c>
      <c r="C572" s="61" t="str">
        <f>IFERROR(VLOOKUP(B572,'Eingabe Zweckbestimmungen'!F:F,1,FALSE),"")</f>
        <v/>
      </c>
      <c r="D572" s="61" t="str">
        <f>IFERROR(VLOOKUP(B572,'Eingabe Zweckbestimmungen'!F:G,2,FALSE),"")</f>
        <v/>
      </c>
      <c r="E572" s="97" t="s">
        <v>20</v>
      </c>
    </row>
    <row r="573" spans="2:5" x14ac:dyDescent="0.25">
      <c r="B573" s="61">
        <v>3122</v>
      </c>
      <c r="C573" s="61" t="str">
        <f>IFERROR(VLOOKUP(B573,'Eingabe Zweckbestimmungen'!F:F,1,FALSE),"")</f>
        <v/>
      </c>
      <c r="D573" s="61" t="str">
        <f>IFERROR(VLOOKUP(B573,'Eingabe Zweckbestimmungen'!F:G,2,FALSE),"")</f>
        <v/>
      </c>
      <c r="E573" s="97" t="s">
        <v>20</v>
      </c>
    </row>
    <row r="574" spans="2:5" x14ac:dyDescent="0.25">
      <c r="B574" s="61">
        <v>3123</v>
      </c>
      <c r="C574" s="61" t="str">
        <f>IFERROR(VLOOKUP(B574,'Eingabe Zweckbestimmungen'!F:F,1,FALSE),"")</f>
        <v/>
      </c>
      <c r="D574" s="61" t="str">
        <f>IFERROR(VLOOKUP(B574,'Eingabe Zweckbestimmungen'!F:G,2,FALSE),"")</f>
        <v/>
      </c>
      <c r="E574" s="97" t="s">
        <v>20</v>
      </c>
    </row>
    <row r="575" spans="2:5" x14ac:dyDescent="0.25">
      <c r="B575" s="61">
        <v>3124</v>
      </c>
      <c r="C575" s="61" t="str">
        <f>IFERROR(VLOOKUP(B575,'Eingabe Zweckbestimmungen'!F:F,1,FALSE),"")</f>
        <v/>
      </c>
      <c r="D575" s="61" t="str">
        <f>IFERROR(VLOOKUP(B575,'Eingabe Zweckbestimmungen'!F:G,2,FALSE),"")</f>
        <v/>
      </c>
      <c r="E575" s="97" t="s">
        <v>20</v>
      </c>
    </row>
    <row r="576" spans="2:5" x14ac:dyDescent="0.25">
      <c r="B576" s="61">
        <v>3125</v>
      </c>
      <c r="C576" s="61" t="str">
        <f>IFERROR(VLOOKUP(B576,'Eingabe Zweckbestimmungen'!F:F,1,FALSE),"")</f>
        <v/>
      </c>
      <c r="D576" s="61" t="str">
        <f>IFERROR(VLOOKUP(B576,'Eingabe Zweckbestimmungen'!F:G,2,FALSE),"")</f>
        <v/>
      </c>
      <c r="E576" s="97" t="s">
        <v>20</v>
      </c>
    </row>
    <row r="577" spans="2:5" x14ac:dyDescent="0.25">
      <c r="B577" s="61">
        <v>3126</v>
      </c>
      <c r="C577" s="61" t="str">
        <f>IFERROR(VLOOKUP(B577,'Eingabe Zweckbestimmungen'!F:F,1,FALSE),"")</f>
        <v/>
      </c>
      <c r="D577" s="61" t="str">
        <f>IFERROR(VLOOKUP(B577,'Eingabe Zweckbestimmungen'!F:G,2,FALSE),"")</f>
        <v/>
      </c>
      <c r="E577" s="97" t="s">
        <v>20</v>
      </c>
    </row>
    <row r="578" spans="2:5" x14ac:dyDescent="0.25">
      <c r="B578" s="61">
        <v>3127</v>
      </c>
      <c r="C578" s="61" t="str">
        <f>IFERROR(VLOOKUP(B578,'Eingabe Zweckbestimmungen'!F:F,1,FALSE),"")</f>
        <v/>
      </c>
      <c r="D578" s="61" t="str">
        <f>IFERROR(VLOOKUP(B578,'Eingabe Zweckbestimmungen'!F:G,2,FALSE),"")</f>
        <v/>
      </c>
      <c r="E578" s="97" t="s">
        <v>20</v>
      </c>
    </row>
    <row r="579" spans="2:5" x14ac:dyDescent="0.25">
      <c r="B579" s="61">
        <v>3128</v>
      </c>
      <c r="C579" s="61" t="str">
        <f>IFERROR(VLOOKUP(B579,'Eingabe Zweckbestimmungen'!F:F,1,FALSE),"")</f>
        <v/>
      </c>
      <c r="D579" s="61" t="str">
        <f>IFERROR(VLOOKUP(B579,'Eingabe Zweckbestimmungen'!F:G,2,FALSE),"")</f>
        <v/>
      </c>
      <c r="E579" s="97" t="s">
        <v>20</v>
      </c>
    </row>
    <row r="580" spans="2:5" x14ac:dyDescent="0.25">
      <c r="B580" s="61">
        <v>3129</v>
      </c>
      <c r="C580" s="61" t="str">
        <f>IFERROR(VLOOKUP(B580,'Eingabe Zweckbestimmungen'!F:F,1,FALSE),"")</f>
        <v/>
      </c>
      <c r="D580" s="61" t="str">
        <f>IFERROR(VLOOKUP(B580,'Eingabe Zweckbestimmungen'!F:G,2,FALSE),"")</f>
        <v/>
      </c>
      <c r="E580" s="97" t="s">
        <v>20</v>
      </c>
    </row>
    <row r="581" spans="2:5" x14ac:dyDescent="0.25">
      <c r="B581" s="61">
        <v>3130</v>
      </c>
      <c r="C581" s="61" t="str">
        <f>IFERROR(VLOOKUP(B581,'Eingabe Zweckbestimmungen'!F:F,1,FALSE),"")</f>
        <v/>
      </c>
      <c r="D581" s="61" t="str">
        <f>IFERROR(VLOOKUP(B581,'Eingabe Zweckbestimmungen'!F:G,2,FALSE),"")</f>
        <v/>
      </c>
      <c r="E581" s="97" t="s">
        <v>20</v>
      </c>
    </row>
    <row r="582" spans="2:5" x14ac:dyDescent="0.25">
      <c r="B582" s="61">
        <v>3131</v>
      </c>
      <c r="C582" s="61" t="str">
        <f>IFERROR(VLOOKUP(B582,'Eingabe Zweckbestimmungen'!F:F,1,FALSE),"")</f>
        <v/>
      </c>
      <c r="D582" s="61" t="str">
        <f>IFERROR(VLOOKUP(B582,'Eingabe Zweckbestimmungen'!F:G,2,FALSE),"")</f>
        <v/>
      </c>
      <c r="E582" s="97" t="s">
        <v>20</v>
      </c>
    </row>
    <row r="583" spans="2:5" x14ac:dyDescent="0.25">
      <c r="B583" s="61">
        <v>3132</v>
      </c>
      <c r="C583" s="61" t="str">
        <f>IFERROR(VLOOKUP(B583,'Eingabe Zweckbestimmungen'!F:F,1,FALSE),"")</f>
        <v/>
      </c>
      <c r="D583" s="61" t="str">
        <f>IFERROR(VLOOKUP(B583,'Eingabe Zweckbestimmungen'!F:G,2,FALSE),"")</f>
        <v/>
      </c>
      <c r="E583" s="97" t="s">
        <v>20</v>
      </c>
    </row>
    <row r="584" spans="2:5" x14ac:dyDescent="0.25">
      <c r="B584" s="61">
        <v>3133</v>
      </c>
      <c r="C584" s="61" t="str">
        <f>IFERROR(VLOOKUP(B584,'Eingabe Zweckbestimmungen'!F:F,1,FALSE),"")</f>
        <v/>
      </c>
      <c r="D584" s="61" t="str">
        <f>IFERROR(VLOOKUP(B584,'Eingabe Zweckbestimmungen'!F:G,2,FALSE),"")</f>
        <v/>
      </c>
      <c r="E584" s="97" t="s">
        <v>20</v>
      </c>
    </row>
    <row r="585" spans="2:5" x14ac:dyDescent="0.25">
      <c r="B585" s="61">
        <v>3134</v>
      </c>
      <c r="C585" s="61" t="str">
        <f>IFERROR(VLOOKUP(B585,'Eingabe Zweckbestimmungen'!F:F,1,FALSE),"")</f>
        <v/>
      </c>
      <c r="D585" s="61" t="str">
        <f>IFERROR(VLOOKUP(B585,'Eingabe Zweckbestimmungen'!F:G,2,FALSE),"")</f>
        <v/>
      </c>
      <c r="E585" s="97" t="s">
        <v>20</v>
      </c>
    </row>
    <row r="586" spans="2:5" x14ac:dyDescent="0.25">
      <c r="B586" s="61">
        <v>3135</v>
      </c>
      <c r="C586" s="61" t="str">
        <f>IFERROR(VLOOKUP(B586,'Eingabe Zweckbestimmungen'!F:F,1,FALSE),"")</f>
        <v/>
      </c>
      <c r="D586" s="61" t="str">
        <f>IFERROR(VLOOKUP(B586,'Eingabe Zweckbestimmungen'!F:G,2,FALSE),"")</f>
        <v/>
      </c>
      <c r="E586" s="97" t="s">
        <v>20</v>
      </c>
    </row>
    <row r="587" spans="2:5" x14ac:dyDescent="0.25">
      <c r="B587" s="61">
        <v>3136</v>
      </c>
      <c r="C587" s="61" t="str">
        <f>IFERROR(VLOOKUP(B587,'Eingabe Zweckbestimmungen'!F:F,1,FALSE),"")</f>
        <v/>
      </c>
      <c r="D587" s="61" t="str">
        <f>IFERROR(VLOOKUP(B587,'Eingabe Zweckbestimmungen'!F:G,2,FALSE),"")</f>
        <v/>
      </c>
      <c r="E587" s="97" t="s">
        <v>20</v>
      </c>
    </row>
    <row r="588" spans="2:5" x14ac:dyDescent="0.25">
      <c r="B588" s="61">
        <v>3137</v>
      </c>
      <c r="C588" s="61" t="str">
        <f>IFERROR(VLOOKUP(B588,'Eingabe Zweckbestimmungen'!F:F,1,FALSE),"")</f>
        <v/>
      </c>
      <c r="D588" s="61" t="str">
        <f>IFERROR(VLOOKUP(B588,'Eingabe Zweckbestimmungen'!F:G,2,FALSE),"")</f>
        <v/>
      </c>
      <c r="E588" s="97" t="s">
        <v>20</v>
      </c>
    </row>
    <row r="589" spans="2:5" x14ac:dyDescent="0.25">
      <c r="B589" s="61">
        <v>3138</v>
      </c>
      <c r="C589" s="61" t="str">
        <f>IFERROR(VLOOKUP(B589,'Eingabe Zweckbestimmungen'!F:F,1,FALSE),"")</f>
        <v/>
      </c>
      <c r="D589" s="61" t="str">
        <f>IFERROR(VLOOKUP(B589,'Eingabe Zweckbestimmungen'!F:G,2,FALSE),"")</f>
        <v/>
      </c>
      <c r="E589" s="97" t="s">
        <v>20</v>
      </c>
    </row>
    <row r="590" spans="2:5" x14ac:dyDescent="0.25">
      <c r="B590" s="61">
        <v>3139</v>
      </c>
      <c r="C590" s="61" t="str">
        <f>IFERROR(VLOOKUP(B590,'Eingabe Zweckbestimmungen'!F:F,1,FALSE),"")</f>
        <v/>
      </c>
      <c r="D590" s="61" t="str">
        <f>IFERROR(VLOOKUP(B590,'Eingabe Zweckbestimmungen'!F:G,2,FALSE),"")</f>
        <v/>
      </c>
      <c r="E590" s="97" t="s">
        <v>20</v>
      </c>
    </row>
    <row r="591" spans="2:5" x14ac:dyDescent="0.25">
      <c r="B591" s="61">
        <v>3140</v>
      </c>
      <c r="C591" s="61" t="str">
        <f>IFERROR(VLOOKUP(B591,'Eingabe Zweckbestimmungen'!F:F,1,FALSE),"")</f>
        <v/>
      </c>
      <c r="D591" s="61" t="str">
        <f>IFERROR(VLOOKUP(B591,'Eingabe Zweckbestimmungen'!F:G,2,FALSE),"")</f>
        <v/>
      </c>
      <c r="E591" s="97" t="s">
        <v>20</v>
      </c>
    </row>
    <row r="592" spans="2:5" x14ac:dyDescent="0.25">
      <c r="B592" s="61">
        <v>3141</v>
      </c>
      <c r="C592" s="61" t="str">
        <f>IFERROR(VLOOKUP(B592,'Eingabe Zweckbestimmungen'!F:F,1,FALSE),"")</f>
        <v/>
      </c>
      <c r="D592" s="61" t="str">
        <f>IFERROR(VLOOKUP(B592,'Eingabe Zweckbestimmungen'!F:G,2,FALSE),"")</f>
        <v/>
      </c>
      <c r="E592" s="97" t="s">
        <v>20</v>
      </c>
    </row>
    <row r="593" spans="1:5" x14ac:dyDescent="0.25">
      <c r="B593" s="61">
        <v>3142</v>
      </c>
      <c r="C593" s="61" t="str">
        <f>IFERROR(VLOOKUP(B593,'Eingabe Zweckbestimmungen'!F:F,1,FALSE),"")</f>
        <v/>
      </c>
      <c r="D593" s="61" t="str">
        <f>IFERROR(VLOOKUP(B593,'Eingabe Zweckbestimmungen'!F:G,2,FALSE),"")</f>
        <v/>
      </c>
      <c r="E593" s="97" t="s">
        <v>20</v>
      </c>
    </row>
    <row r="594" spans="1:5" x14ac:dyDescent="0.25">
      <c r="B594" s="61">
        <v>3143</v>
      </c>
      <c r="C594" s="61" t="str">
        <f>IFERROR(VLOOKUP(B594,'Eingabe Zweckbestimmungen'!F:F,1,FALSE),"")</f>
        <v/>
      </c>
      <c r="D594" s="61" t="str">
        <f>IFERROR(VLOOKUP(B594,'Eingabe Zweckbestimmungen'!F:G,2,FALSE),"")</f>
        <v/>
      </c>
      <c r="E594" s="97" t="s">
        <v>20</v>
      </c>
    </row>
    <row r="595" spans="1:5" x14ac:dyDescent="0.25">
      <c r="B595" s="61">
        <v>3144</v>
      </c>
      <c r="C595" s="61" t="str">
        <f>IFERROR(VLOOKUP(B595,'Eingabe Zweckbestimmungen'!F:F,1,FALSE),"")</f>
        <v/>
      </c>
      <c r="D595" s="61" t="str">
        <f>IFERROR(VLOOKUP(B595,'Eingabe Zweckbestimmungen'!F:G,2,FALSE),"")</f>
        <v/>
      </c>
      <c r="E595" s="97" t="s">
        <v>20</v>
      </c>
    </row>
    <row r="596" spans="1:5" x14ac:dyDescent="0.25">
      <c r="B596" s="61">
        <v>3145</v>
      </c>
      <c r="C596" s="61" t="str">
        <f>IFERROR(VLOOKUP(B596,'Eingabe Zweckbestimmungen'!F:F,1,FALSE),"")</f>
        <v/>
      </c>
      <c r="D596" s="61" t="str">
        <f>IFERROR(VLOOKUP(B596,'Eingabe Zweckbestimmungen'!F:G,2,FALSE),"")</f>
        <v/>
      </c>
      <c r="E596" s="97" t="s">
        <v>20</v>
      </c>
    </row>
    <row r="597" spans="1:5" x14ac:dyDescent="0.25">
      <c r="B597" s="61">
        <v>3146</v>
      </c>
      <c r="C597" s="61" t="str">
        <f>IFERROR(VLOOKUP(B597,'Eingabe Zweckbestimmungen'!F:F,1,FALSE),"")</f>
        <v/>
      </c>
      <c r="D597" s="61" t="str">
        <f>IFERROR(VLOOKUP(B597,'Eingabe Zweckbestimmungen'!F:G,2,FALSE),"")</f>
        <v/>
      </c>
      <c r="E597" s="97" t="s">
        <v>20</v>
      </c>
    </row>
    <row r="598" spans="1:5" x14ac:dyDescent="0.25">
      <c r="B598" s="61">
        <v>3147</v>
      </c>
      <c r="C598" s="61" t="str">
        <f>IFERROR(VLOOKUP(B598,'Eingabe Zweckbestimmungen'!F:F,1,FALSE),"")</f>
        <v/>
      </c>
      <c r="D598" s="61" t="str">
        <f>IFERROR(VLOOKUP(B598,'Eingabe Zweckbestimmungen'!F:G,2,FALSE),"")</f>
        <v/>
      </c>
      <c r="E598" s="97" t="s">
        <v>20</v>
      </c>
    </row>
    <row r="599" spans="1:5" x14ac:dyDescent="0.25">
      <c r="B599" s="61">
        <v>3148</v>
      </c>
      <c r="C599" s="61" t="str">
        <f>IFERROR(VLOOKUP(B599,'Eingabe Zweckbestimmungen'!F:F,1,FALSE),"")</f>
        <v/>
      </c>
      <c r="D599" s="61" t="str">
        <f>IFERROR(VLOOKUP(B599,'Eingabe Zweckbestimmungen'!F:G,2,FALSE),"")</f>
        <v/>
      </c>
      <c r="E599" s="97" t="s">
        <v>20</v>
      </c>
    </row>
    <row r="600" spans="1:5" x14ac:dyDescent="0.25">
      <c r="B600" s="61">
        <v>3149</v>
      </c>
      <c r="C600" s="61" t="str">
        <f>IFERROR(VLOOKUP(B600,'Eingabe Zweckbestimmungen'!F:F,1,FALSE),"")</f>
        <v/>
      </c>
      <c r="D600" s="61" t="str">
        <f>IFERROR(VLOOKUP(B600,'Eingabe Zweckbestimmungen'!F:G,2,FALSE),"")</f>
        <v/>
      </c>
      <c r="E600" s="97" t="s">
        <v>20</v>
      </c>
    </row>
    <row r="601" spans="1:5" x14ac:dyDescent="0.25">
      <c r="B601" s="61">
        <v>3150</v>
      </c>
      <c r="C601" s="61" t="str">
        <f>IFERROR(VLOOKUP(B601,'Eingabe Zweckbestimmungen'!F:F,1,FALSE),"")</f>
        <v/>
      </c>
      <c r="D601" s="61" t="str">
        <f>IFERROR(VLOOKUP(B601,'Eingabe Zweckbestimmungen'!F:G,2,FALSE),"")</f>
        <v/>
      </c>
      <c r="E601" s="97" t="s">
        <v>20</v>
      </c>
    </row>
    <row r="602" spans="1:5" x14ac:dyDescent="0.25">
      <c r="A602" s="35">
        <f>SUMIFS(Kollektenübersicht!H:H,Kollektenübersicht!D:D,Nebenrechnung!B602)+SUMIFS(Nebenrechnung!J:J,Kollektenübersicht!D:D,Nebenrechnung!B602)+SUMIFS(Anfangsbestände!F:F,Anfangsbestände!A:A,Nebenrechnung!E602)</f>
        <v>0</v>
      </c>
      <c r="B602" s="61">
        <v>4001</v>
      </c>
      <c r="C602" s="61" t="str">
        <f>IF(A602&lt;&gt;0,B602,"")</f>
        <v/>
      </c>
      <c r="D602" s="61"/>
      <c r="E602" s="97" t="s">
        <v>5</v>
      </c>
    </row>
    <row r="603" spans="1:5" x14ac:dyDescent="0.25">
      <c r="A603" s="35">
        <f>SUMIFS(Kollektenübersicht!H:H,Kollektenübersicht!D:D,Nebenrechnung!B603)+SUMIFS(Nebenrechnung!J:J,Kollektenübersicht!D:D,Nebenrechnung!B603)+SUMIFS(Anfangsbestände!F:F,Anfangsbestände!A:A,Nebenrechnung!E603)</f>
        <v>0</v>
      </c>
      <c r="B603" s="61">
        <v>5001</v>
      </c>
      <c r="C603" s="61" t="str">
        <f>IF(A603&lt;&gt;0,B603,"")</f>
        <v/>
      </c>
      <c r="D603" s="61"/>
      <c r="E603" s="97" t="s">
        <v>6</v>
      </c>
    </row>
    <row r="604" spans="1:5" x14ac:dyDescent="0.25">
      <c r="A604">
        <f>Kollektenbons!C6+SUM(Kollektenbons!C10:C109)+SUM(Kollektenbons!F10:F109)</f>
        <v>0</v>
      </c>
      <c r="B604" s="61">
        <v>6001</v>
      </c>
      <c r="C604" s="61" t="str">
        <f>IF(A604&lt;&gt;0,B604,"")</f>
        <v/>
      </c>
      <c r="D604" s="61"/>
      <c r="E604" s="97" t="s">
        <v>50</v>
      </c>
    </row>
  </sheetData>
  <sheetProtection algorithmName="SHA-512" hashValue="3x9qGpOHZgO6bgdWVSFDFKGdrigntby1jtmYSoyjr9+jlt+j26BCVJJvYw5JhGBp7k/s/vW/GigK/ArUKCU04A==" saltValue="RQmQ8KVM4uO6TnjK3z3c1w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0FBC4-01FB-4924-A5CB-A73C87EE98F9}">
  <sheetPr codeName="Tabelle5">
    <tabColor rgb="FFFFFF00"/>
  </sheetPr>
  <dimension ref="A1:L51"/>
  <sheetViews>
    <sheetView workbookViewId="0">
      <selection activeCell="A35" sqref="A35"/>
    </sheetView>
  </sheetViews>
  <sheetFormatPr baseColWidth="10" defaultRowHeight="15" x14ac:dyDescent="0.25"/>
  <cols>
    <col min="1" max="1" width="27.42578125" customWidth="1"/>
    <col min="2" max="2" width="27.42578125" style="35" hidden="1" customWidth="1"/>
    <col min="3" max="3" width="22.7109375" bestFit="1" customWidth="1"/>
    <col min="4" max="4" width="46.140625" style="35" hidden="1" customWidth="1"/>
    <col min="5" max="5" width="22.7109375" style="35" hidden="1" customWidth="1"/>
    <col min="6" max="6" width="17.85546875" customWidth="1"/>
    <col min="11" max="11" width="29.7109375" style="31" hidden="1" customWidth="1"/>
    <col min="12" max="12" width="11.5703125" style="31" hidden="1" customWidth="1"/>
  </cols>
  <sheetData>
    <row r="1" spans="1:12" ht="26.25" x14ac:dyDescent="0.4">
      <c r="A1" s="103" t="s">
        <v>66</v>
      </c>
    </row>
    <row r="2" spans="1:12" x14ac:dyDescent="0.25">
      <c r="A2" t="s">
        <v>109</v>
      </c>
    </row>
    <row r="4" spans="1:12" x14ac:dyDescent="0.25">
      <c r="A4" s="23" t="s">
        <v>7</v>
      </c>
      <c r="B4" s="118" t="s">
        <v>71</v>
      </c>
      <c r="C4" s="23" t="s">
        <v>22</v>
      </c>
      <c r="D4" s="118" t="s">
        <v>71</v>
      </c>
      <c r="E4" s="118" t="s">
        <v>71</v>
      </c>
      <c r="F4" s="23" t="s">
        <v>15</v>
      </c>
      <c r="K4" s="31" t="s">
        <v>3</v>
      </c>
      <c r="L4" s="31" t="s">
        <v>3</v>
      </c>
    </row>
    <row r="5" spans="1:12" x14ac:dyDescent="0.25">
      <c r="A5" s="85"/>
      <c r="B5" s="119" t="str">
        <f>IFERROR(VLOOKUP(A5,K:L,2,FALSE),"")</f>
        <v/>
      </c>
      <c r="C5" s="116"/>
      <c r="D5" s="120" t="str">
        <f>CONCATENATE(A5,C5)</f>
        <v/>
      </c>
      <c r="E5" s="120" t="str">
        <f>IF(A5="Zweckgebundene Kollekte",CONCATENATE(K$13,C5),IF(A5="Zweckgebundene Spende",CONCATENATE(K$14,C5),""))</f>
        <v/>
      </c>
      <c r="F5" s="117"/>
      <c r="K5" s="31" t="s">
        <v>70</v>
      </c>
      <c r="L5" s="31" t="s">
        <v>4</v>
      </c>
    </row>
    <row r="6" spans="1:12" x14ac:dyDescent="0.25">
      <c r="A6" s="85"/>
      <c r="B6" s="119" t="str">
        <f>IFERROR(VLOOKUP(A6,K:L,2,FALSE),"")</f>
        <v/>
      </c>
      <c r="C6" s="116"/>
      <c r="D6" s="120" t="str">
        <f t="shared" ref="D6:D51" si="0">CONCATENATE(A6,C6)</f>
        <v/>
      </c>
      <c r="E6" s="120" t="str">
        <f t="shared" ref="E6:E51" si="1">IF(A6="Zweckgebundene Kollekte",CONCATENATE(K$13,C6),IF(A6="Zweckgebundene Spende",CONCATENATE(K$14,C6),""))</f>
        <v/>
      </c>
      <c r="F6" s="117"/>
      <c r="K6" s="31" t="s">
        <v>20</v>
      </c>
      <c r="L6" s="31" t="s">
        <v>24</v>
      </c>
    </row>
    <row r="7" spans="1:12" x14ac:dyDescent="0.25">
      <c r="A7" s="85"/>
      <c r="B7" s="119" t="str">
        <f>IFERROR(VLOOKUP(A7,K:L,2,FALSE),"")</f>
        <v/>
      </c>
      <c r="C7" s="116"/>
      <c r="D7" s="120" t="str">
        <f t="shared" si="0"/>
        <v/>
      </c>
      <c r="E7" s="120" t="str">
        <f t="shared" si="1"/>
        <v/>
      </c>
      <c r="F7" s="117"/>
      <c r="K7" s="31" t="s">
        <v>23</v>
      </c>
      <c r="L7" s="31" t="s">
        <v>4</v>
      </c>
    </row>
    <row r="8" spans="1:12" x14ac:dyDescent="0.25">
      <c r="A8" s="85"/>
      <c r="B8" s="119" t="str">
        <f>IFERROR(VLOOKUP(A8,K:L,2,FALSE),"")</f>
        <v/>
      </c>
      <c r="C8" s="116"/>
      <c r="D8" s="120" t="str">
        <f t="shared" si="0"/>
        <v/>
      </c>
      <c r="E8" s="120" t="str">
        <f t="shared" si="1"/>
        <v/>
      </c>
      <c r="F8" s="117"/>
      <c r="K8" s="31" t="s">
        <v>5</v>
      </c>
      <c r="L8" s="31" t="s">
        <v>26</v>
      </c>
    </row>
    <row r="9" spans="1:12" x14ac:dyDescent="0.25">
      <c r="A9" s="85"/>
      <c r="B9" s="119" t="str">
        <f t="shared" ref="B9:B51" si="2">IFERROR(VLOOKUP(A9,K:L,2,FALSE),"")</f>
        <v/>
      </c>
      <c r="C9" s="116"/>
      <c r="D9" s="120" t="str">
        <f t="shared" si="0"/>
        <v/>
      </c>
      <c r="E9" s="120" t="str">
        <f t="shared" si="1"/>
        <v/>
      </c>
      <c r="F9" s="117"/>
      <c r="K9" s="31" t="s">
        <v>6</v>
      </c>
      <c r="L9" s="31" t="s">
        <v>26</v>
      </c>
    </row>
    <row r="10" spans="1:12" x14ac:dyDescent="0.25">
      <c r="A10" s="85"/>
      <c r="B10" s="119" t="str">
        <f t="shared" si="2"/>
        <v/>
      </c>
      <c r="C10" s="116"/>
      <c r="D10" s="120" t="str">
        <f t="shared" si="0"/>
        <v/>
      </c>
      <c r="E10" s="120" t="str">
        <f>IF(A10="Zweckgebundene Kollekte",CONCATENATE(K$13,C10),IF(A10="Zweckgebundene Spende",CONCATENATE(K$14,C10),""))</f>
        <v/>
      </c>
      <c r="F10" s="117"/>
    </row>
    <row r="11" spans="1:12" x14ac:dyDescent="0.25">
      <c r="A11" s="85"/>
      <c r="B11" s="119" t="str">
        <f t="shared" si="2"/>
        <v/>
      </c>
      <c r="C11" s="116"/>
      <c r="D11" s="120" t="str">
        <f t="shared" si="0"/>
        <v/>
      </c>
      <c r="E11" s="120" t="str">
        <f t="shared" si="1"/>
        <v/>
      </c>
      <c r="F11" s="117"/>
    </row>
    <row r="12" spans="1:12" x14ac:dyDescent="0.25">
      <c r="A12" s="85"/>
      <c r="B12" s="119" t="str">
        <f t="shared" si="2"/>
        <v/>
      </c>
      <c r="C12" s="116"/>
      <c r="D12" s="120" t="str">
        <f t="shared" si="0"/>
        <v/>
      </c>
      <c r="E12" s="120" t="str">
        <f t="shared" si="1"/>
        <v/>
      </c>
      <c r="F12" s="117"/>
    </row>
    <row r="13" spans="1:12" x14ac:dyDescent="0.25">
      <c r="A13" s="85"/>
      <c r="B13" s="119" t="str">
        <f t="shared" si="2"/>
        <v/>
      </c>
      <c r="C13" s="116"/>
      <c r="D13" s="120" t="str">
        <f t="shared" si="0"/>
        <v/>
      </c>
      <c r="E13" s="120" t="str">
        <f t="shared" si="1"/>
        <v/>
      </c>
      <c r="F13" s="117"/>
      <c r="K13" s="108" t="s">
        <v>8</v>
      </c>
    </row>
    <row r="14" spans="1:12" x14ac:dyDescent="0.25">
      <c r="A14" s="85"/>
      <c r="B14" s="119" t="str">
        <f t="shared" si="2"/>
        <v/>
      </c>
      <c r="C14" s="116"/>
      <c r="D14" s="120" t="str">
        <f t="shared" si="0"/>
        <v/>
      </c>
      <c r="E14" s="120" t="str">
        <f t="shared" si="1"/>
        <v/>
      </c>
      <c r="F14" s="117"/>
      <c r="K14" s="108" t="s">
        <v>9</v>
      </c>
    </row>
    <row r="15" spans="1:12" x14ac:dyDescent="0.25">
      <c r="A15" s="85"/>
      <c r="B15" s="119" t="str">
        <f t="shared" si="2"/>
        <v/>
      </c>
      <c r="C15" s="116"/>
      <c r="D15" s="120" t="str">
        <f t="shared" si="0"/>
        <v/>
      </c>
      <c r="E15" s="120" t="str">
        <f t="shared" si="1"/>
        <v/>
      </c>
      <c r="F15" s="117"/>
    </row>
    <row r="16" spans="1:12" x14ac:dyDescent="0.25">
      <c r="A16" s="85"/>
      <c r="B16" s="119" t="str">
        <f t="shared" si="2"/>
        <v/>
      </c>
      <c r="C16" s="116"/>
      <c r="D16" s="120" t="str">
        <f t="shared" si="0"/>
        <v/>
      </c>
      <c r="E16" s="120" t="str">
        <f t="shared" si="1"/>
        <v/>
      </c>
      <c r="F16" s="117"/>
    </row>
    <row r="17" spans="1:6" x14ac:dyDescent="0.25">
      <c r="A17" s="85"/>
      <c r="B17" s="119" t="str">
        <f t="shared" si="2"/>
        <v/>
      </c>
      <c r="C17" s="116"/>
      <c r="D17" s="120" t="str">
        <f t="shared" si="0"/>
        <v/>
      </c>
      <c r="E17" s="120" t="str">
        <f t="shared" si="1"/>
        <v/>
      </c>
      <c r="F17" s="117"/>
    </row>
    <row r="18" spans="1:6" x14ac:dyDescent="0.25">
      <c r="A18" s="85"/>
      <c r="B18" s="119" t="str">
        <f t="shared" si="2"/>
        <v/>
      </c>
      <c r="C18" s="116"/>
      <c r="D18" s="120" t="str">
        <f t="shared" si="0"/>
        <v/>
      </c>
      <c r="E18" s="120" t="str">
        <f t="shared" si="1"/>
        <v/>
      </c>
      <c r="F18" s="117"/>
    </row>
    <row r="19" spans="1:6" x14ac:dyDescent="0.25">
      <c r="A19" s="85"/>
      <c r="B19" s="119" t="str">
        <f t="shared" si="2"/>
        <v/>
      </c>
      <c r="C19" s="116"/>
      <c r="D19" s="120" t="str">
        <f t="shared" si="0"/>
        <v/>
      </c>
      <c r="E19" s="120" t="str">
        <f t="shared" si="1"/>
        <v/>
      </c>
      <c r="F19" s="117"/>
    </row>
    <row r="20" spans="1:6" x14ac:dyDescent="0.25">
      <c r="A20" s="85"/>
      <c r="B20" s="119" t="str">
        <f t="shared" si="2"/>
        <v/>
      </c>
      <c r="C20" s="116"/>
      <c r="D20" s="120" t="str">
        <f t="shared" si="0"/>
        <v/>
      </c>
      <c r="E20" s="120" t="str">
        <f t="shared" si="1"/>
        <v/>
      </c>
      <c r="F20" s="117"/>
    </row>
    <row r="21" spans="1:6" x14ac:dyDescent="0.25">
      <c r="A21" s="85"/>
      <c r="B21" s="119" t="str">
        <f t="shared" si="2"/>
        <v/>
      </c>
      <c r="C21" s="116"/>
      <c r="D21" s="120" t="str">
        <f t="shared" si="0"/>
        <v/>
      </c>
      <c r="E21" s="120" t="str">
        <f t="shared" si="1"/>
        <v/>
      </c>
      <c r="F21" s="117"/>
    </row>
    <row r="22" spans="1:6" x14ac:dyDescent="0.25">
      <c r="A22" s="85"/>
      <c r="B22" s="119" t="str">
        <f t="shared" si="2"/>
        <v/>
      </c>
      <c r="C22" s="116"/>
      <c r="D22" s="120" t="str">
        <f t="shared" si="0"/>
        <v/>
      </c>
      <c r="E22" s="120" t="str">
        <f t="shared" si="1"/>
        <v/>
      </c>
      <c r="F22" s="117"/>
    </row>
    <row r="23" spans="1:6" x14ac:dyDescent="0.25">
      <c r="A23" s="85"/>
      <c r="B23" s="119" t="str">
        <f t="shared" si="2"/>
        <v/>
      </c>
      <c r="C23" s="116"/>
      <c r="D23" s="120" t="str">
        <f t="shared" si="0"/>
        <v/>
      </c>
      <c r="E23" s="120" t="str">
        <f t="shared" si="1"/>
        <v/>
      </c>
      <c r="F23" s="117"/>
    </row>
    <row r="24" spans="1:6" x14ac:dyDescent="0.25">
      <c r="A24" s="85"/>
      <c r="B24" s="119" t="str">
        <f t="shared" si="2"/>
        <v/>
      </c>
      <c r="C24" s="116"/>
      <c r="D24" s="120" t="str">
        <f t="shared" si="0"/>
        <v/>
      </c>
      <c r="E24" s="120" t="str">
        <f t="shared" si="1"/>
        <v/>
      </c>
      <c r="F24" s="117"/>
    </row>
    <row r="25" spans="1:6" x14ac:dyDescent="0.25">
      <c r="A25" s="85"/>
      <c r="B25" s="119" t="str">
        <f t="shared" si="2"/>
        <v/>
      </c>
      <c r="C25" s="116"/>
      <c r="D25" s="120" t="str">
        <f t="shared" si="0"/>
        <v/>
      </c>
      <c r="E25" s="120" t="str">
        <f t="shared" si="1"/>
        <v/>
      </c>
      <c r="F25" s="117"/>
    </row>
    <row r="26" spans="1:6" x14ac:dyDescent="0.25">
      <c r="A26" s="85"/>
      <c r="B26" s="119" t="str">
        <f t="shared" si="2"/>
        <v/>
      </c>
      <c r="C26" s="116"/>
      <c r="D26" s="120" t="str">
        <f t="shared" si="0"/>
        <v/>
      </c>
      <c r="E26" s="120" t="str">
        <f t="shared" si="1"/>
        <v/>
      </c>
      <c r="F26" s="117"/>
    </row>
    <row r="27" spans="1:6" x14ac:dyDescent="0.25">
      <c r="A27" s="85"/>
      <c r="B27" s="119" t="str">
        <f t="shared" si="2"/>
        <v/>
      </c>
      <c r="C27" s="116"/>
      <c r="D27" s="120" t="str">
        <f t="shared" si="0"/>
        <v/>
      </c>
      <c r="E27" s="120" t="str">
        <f t="shared" si="1"/>
        <v/>
      </c>
      <c r="F27" s="117"/>
    </row>
    <row r="28" spans="1:6" x14ac:dyDescent="0.25">
      <c r="A28" s="85"/>
      <c r="B28" s="119" t="str">
        <f t="shared" si="2"/>
        <v/>
      </c>
      <c r="C28" s="116"/>
      <c r="D28" s="120" t="str">
        <f t="shared" si="0"/>
        <v/>
      </c>
      <c r="E28" s="120" t="str">
        <f t="shared" si="1"/>
        <v/>
      </c>
      <c r="F28" s="117"/>
    </row>
    <row r="29" spans="1:6" x14ac:dyDescent="0.25">
      <c r="A29" s="85"/>
      <c r="B29" s="119" t="str">
        <f t="shared" si="2"/>
        <v/>
      </c>
      <c r="C29" s="116"/>
      <c r="D29" s="120" t="str">
        <f t="shared" si="0"/>
        <v/>
      </c>
      <c r="E29" s="120" t="str">
        <f t="shared" si="1"/>
        <v/>
      </c>
      <c r="F29" s="117"/>
    </row>
    <row r="30" spans="1:6" x14ac:dyDescent="0.25">
      <c r="A30" s="85"/>
      <c r="B30" s="119" t="str">
        <f t="shared" si="2"/>
        <v/>
      </c>
      <c r="C30" s="116"/>
      <c r="D30" s="120" t="str">
        <f t="shared" si="0"/>
        <v/>
      </c>
      <c r="E30" s="120" t="str">
        <f t="shared" si="1"/>
        <v/>
      </c>
      <c r="F30" s="117"/>
    </row>
    <row r="31" spans="1:6" x14ac:dyDescent="0.25">
      <c r="A31" s="85"/>
      <c r="B31" s="119" t="str">
        <f t="shared" si="2"/>
        <v/>
      </c>
      <c r="C31" s="116"/>
      <c r="D31" s="120" t="str">
        <f t="shared" si="0"/>
        <v/>
      </c>
      <c r="E31" s="120" t="str">
        <f t="shared" si="1"/>
        <v/>
      </c>
      <c r="F31" s="117"/>
    </row>
    <row r="32" spans="1:6" x14ac:dyDescent="0.25">
      <c r="A32" s="85"/>
      <c r="B32" s="119" t="str">
        <f t="shared" si="2"/>
        <v/>
      </c>
      <c r="C32" s="116"/>
      <c r="D32" s="120" t="str">
        <f t="shared" si="0"/>
        <v/>
      </c>
      <c r="E32" s="120" t="str">
        <f t="shared" si="1"/>
        <v/>
      </c>
      <c r="F32" s="117"/>
    </row>
    <row r="33" spans="1:6" x14ac:dyDescent="0.25">
      <c r="A33" s="85"/>
      <c r="B33" s="119" t="str">
        <f t="shared" si="2"/>
        <v/>
      </c>
      <c r="C33" s="116"/>
      <c r="D33" s="120" t="str">
        <f t="shared" si="0"/>
        <v/>
      </c>
      <c r="E33" s="120" t="str">
        <f t="shared" si="1"/>
        <v/>
      </c>
      <c r="F33" s="117"/>
    </row>
    <row r="34" spans="1:6" x14ac:dyDescent="0.25">
      <c r="A34" s="85"/>
      <c r="B34" s="119" t="str">
        <f t="shared" si="2"/>
        <v/>
      </c>
      <c r="C34" s="116"/>
      <c r="D34" s="120" t="str">
        <f t="shared" si="0"/>
        <v/>
      </c>
      <c r="E34" s="120" t="str">
        <f t="shared" si="1"/>
        <v/>
      </c>
      <c r="F34" s="117"/>
    </row>
    <row r="35" spans="1:6" x14ac:dyDescent="0.25">
      <c r="A35" s="85"/>
      <c r="B35" s="119" t="str">
        <f t="shared" si="2"/>
        <v/>
      </c>
      <c r="C35" s="116"/>
      <c r="D35" s="120" t="str">
        <f t="shared" si="0"/>
        <v/>
      </c>
      <c r="E35" s="120" t="str">
        <f t="shared" si="1"/>
        <v/>
      </c>
      <c r="F35" s="117"/>
    </row>
    <row r="36" spans="1:6" x14ac:dyDescent="0.25">
      <c r="A36" s="85"/>
      <c r="B36" s="119" t="str">
        <f t="shared" si="2"/>
        <v/>
      </c>
      <c r="C36" s="116"/>
      <c r="D36" s="120" t="str">
        <f t="shared" si="0"/>
        <v/>
      </c>
      <c r="E36" s="120" t="str">
        <f t="shared" si="1"/>
        <v/>
      </c>
      <c r="F36" s="117"/>
    </row>
    <row r="37" spans="1:6" x14ac:dyDescent="0.25">
      <c r="A37" s="85"/>
      <c r="B37" s="119" t="str">
        <f t="shared" si="2"/>
        <v/>
      </c>
      <c r="C37" s="116"/>
      <c r="D37" s="120" t="str">
        <f t="shared" si="0"/>
        <v/>
      </c>
      <c r="E37" s="120" t="str">
        <f t="shared" si="1"/>
        <v/>
      </c>
      <c r="F37" s="117"/>
    </row>
    <row r="38" spans="1:6" x14ac:dyDescent="0.25">
      <c r="A38" s="85"/>
      <c r="B38" s="119" t="str">
        <f t="shared" si="2"/>
        <v/>
      </c>
      <c r="C38" s="116"/>
      <c r="D38" s="120" t="str">
        <f t="shared" si="0"/>
        <v/>
      </c>
      <c r="E38" s="120" t="str">
        <f t="shared" si="1"/>
        <v/>
      </c>
      <c r="F38" s="117"/>
    </row>
    <row r="39" spans="1:6" x14ac:dyDescent="0.25">
      <c r="A39" s="85"/>
      <c r="B39" s="119" t="str">
        <f t="shared" si="2"/>
        <v/>
      </c>
      <c r="C39" s="116"/>
      <c r="D39" s="120" t="str">
        <f t="shared" si="0"/>
        <v/>
      </c>
      <c r="E39" s="120" t="str">
        <f t="shared" si="1"/>
        <v/>
      </c>
      <c r="F39" s="117"/>
    </row>
    <row r="40" spans="1:6" x14ac:dyDescent="0.25">
      <c r="A40" s="85"/>
      <c r="B40" s="119" t="str">
        <f t="shared" si="2"/>
        <v/>
      </c>
      <c r="C40" s="116"/>
      <c r="D40" s="120" t="str">
        <f t="shared" si="0"/>
        <v/>
      </c>
      <c r="E40" s="120" t="str">
        <f t="shared" si="1"/>
        <v/>
      </c>
      <c r="F40" s="117"/>
    </row>
    <row r="41" spans="1:6" x14ac:dyDescent="0.25">
      <c r="A41" s="85"/>
      <c r="B41" s="119" t="str">
        <f t="shared" si="2"/>
        <v/>
      </c>
      <c r="C41" s="116"/>
      <c r="D41" s="120" t="str">
        <f t="shared" si="0"/>
        <v/>
      </c>
      <c r="E41" s="120" t="str">
        <f t="shared" si="1"/>
        <v/>
      </c>
      <c r="F41" s="117"/>
    </row>
    <row r="42" spans="1:6" x14ac:dyDescent="0.25">
      <c r="A42" s="85"/>
      <c r="B42" s="119" t="str">
        <f t="shared" si="2"/>
        <v/>
      </c>
      <c r="C42" s="116"/>
      <c r="D42" s="120" t="str">
        <f t="shared" si="0"/>
        <v/>
      </c>
      <c r="E42" s="120" t="str">
        <f t="shared" si="1"/>
        <v/>
      </c>
      <c r="F42" s="117"/>
    </row>
    <row r="43" spans="1:6" x14ac:dyDescent="0.25">
      <c r="A43" s="85"/>
      <c r="B43" s="119" t="str">
        <f t="shared" si="2"/>
        <v/>
      </c>
      <c r="C43" s="116"/>
      <c r="D43" s="120" t="str">
        <f t="shared" si="0"/>
        <v/>
      </c>
      <c r="E43" s="120" t="str">
        <f t="shared" si="1"/>
        <v/>
      </c>
      <c r="F43" s="117"/>
    </row>
    <row r="44" spans="1:6" x14ac:dyDescent="0.25">
      <c r="A44" s="85"/>
      <c r="B44" s="119" t="str">
        <f t="shared" si="2"/>
        <v/>
      </c>
      <c r="C44" s="116"/>
      <c r="D44" s="120" t="str">
        <f t="shared" si="0"/>
        <v/>
      </c>
      <c r="E44" s="120" t="str">
        <f t="shared" si="1"/>
        <v/>
      </c>
      <c r="F44" s="117"/>
    </row>
    <row r="45" spans="1:6" x14ac:dyDescent="0.25">
      <c r="A45" s="85"/>
      <c r="B45" s="119" t="str">
        <f t="shared" si="2"/>
        <v/>
      </c>
      <c r="C45" s="116"/>
      <c r="D45" s="120" t="str">
        <f t="shared" si="0"/>
        <v/>
      </c>
      <c r="E45" s="120" t="str">
        <f t="shared" si="1"/>
        <v/>
      </c>
      <c r="F45" s="117"/>
    </row>
    <row r="46" spans="1:6" x14ac:dyDescent="0.25">
      <c r="A46" s="85"/>
      <c r="B46" s="119" t="str">
        <f t="shared" si="2"/>
        <v/>
      </c>
      <c r="C46" s="116"/>
      <c r="D46" s="120" t="str">
        <f t="shared" si="0"/>
        <v/>
      </c>
      <c r="E46" s="120" t="str">
        <f t="shared" si="1"/>
        <v/>
      </c>
      <c r="F46" s="117"/>
    </row>
    <row r="47" spans="1:6" x14ac:dyDescent="0.25">
      <c r="A47" s="85"/>
      <c r="B47" s="119" t="str">
        <f t="shared" si="2"/>
        <v/>
      </c>
      <c r="C47" s="116"/>
      <c r="D47" s="120" t="str">
        <f t="shared" si="0"/>
        <v/>
      </c>
      <c r="E47" s="120" t="str">
        <f t="shared" si="1"/>
        <v/>
      </c>
      <c r="F47" s="117"/>
    </row>
    <row r="48" spans="1:6" x14ac:dyDescent="0.25">
      <c r="A48" s="85"/>
      <c r="B48" s="119" t="str">
        <f t="shared" si="2"/>
        <v/>
      </c>
      <c r="C48" s="116"/>
      <c r="D48" s="120" t="str">
        <f t="shared" si="0"/>
        <v/>
      </c>
      <c r="E48" s="120" t="str">
        <f t="shared" si="1"/>
        <v/>
      </c>
      <c r="F48" s="117"/>
    </row>
    <row r="49" spans="1:6" x14ac:dyDescent="0.25">
      <c r="A49" s="85"/>
      <c r="B49" s="119" t="str">
        <f t="shared" si="2"/>
        <v/>
      </c>
      <c r="C49" s="116"/>
      <c r="D49" s="120" t="str">
        <f t="shared" si="0"/>
        <v/>
      </c>
      <c r="E49" s="120" t="str">
        <f t="shared" si="1"/>
        <v/>
      </c>
      <c r="F49" s="117"/>
    </row>
    <row r="50" spans="1:6" x14ac:dyDescent="0.25">
      <c r="A50" s="85"/>
      <c r="B50" s="119" t="str">
        <f t="shared" si="2"/>
        <v/>
      </c>
      <c r="C50" s="116"/>
      <c r="D50" s="120" t="str">
        <f t="shared" si="0"/>
        <v/>
      </c>
      <c r="E50" s="120" t="str">
        <f t="shared" si="1"/>
        <v/>
      </c>
      <c r="F50" s="117"/>
    </row>
    <row r="51" spans="1:6" x14ac:dyDescent="0.25">
      <c r="A51" s="85"/>
      <c r="B51" s="119" t="str">
        <f t="shared" si="2"/>
        <v/>
      </c>
      <c r="C51" s="116"/>
      <c r="D51" s="120" t="str">
        <f t="shared" si="0"/>
        <v/>
      </c>
      <c r="E51" s="120" t="str">
        <f t="shared" si="1"/>
        <v/>
      </c>
      <c r="F51" s="117"/>
    </row>
  </sheetData>
  <sheetProtection algorithmName="SHA-512" hashValue="JGyt6FmS1hQFBdtS03LBgrdmfv81FacAEGVC+C5zOuYer6897maLIFdqB8urdjWo8nI3cLPPQEBot3B1f9PQOg==" saltValue="sV0sfy2Anqmbxq0QhfMyYQ==" spinCount="100000" sheet="1" selectLockedCells="1"/>
  <dataValidations count="2">
    <dataValidation type="list" allowBlank="1" showInputMessage="1" showErrorMessage="1" sqref="A5:A51" xr:uid="{735057BD-6E93-41CD-AB04-C35AB5F3A53C}">
      <formula1>$K$4:$K$9</formula1>
    </dataValidation>
    <dataValidation type="list" allowBlank="1" showInputMessage="1" showErrorMessage="1" sqref="C5:C51" xr:uid="{A3ADB468-554C-4306-B562-51237C43D2AA}">
      <formula1>INDIRECT(B5)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6B6EB-2B9B-4309-85F6-C660AF10FD6C}">
  <sheetPr codeName="Tabelle1">
    <tabColor rgb="FFFFFF00"/>
  </sheetPr>
  <dimension ref="A1:F109"/>
  <sheetViews>
    <sheetView topLeftCell="B1" workbookViewId="0">
      <pane ySplit="9" topLeftCell="A10" activePane="bottomLeft" state="frozen"/>
      <selection activeCell="A5" sqref="A5"/>
      <selection pane="bottomLeft" activeCell="C6" sqref="C6"/>
    </sheetView>
  </sheetViews>
  <sheetFormatPr baseColWidth="10" defaultColWidth="11.42578125" defaultRowHeight="15" x14ac:dyDescent="0.25"/>
  <cols>
    <col min="1" max="1" width="0" style="61" hidden="1" customWidth="1"/>
    <col min="2" max="2" width="15.28515625" style="35" customWidth="1"/>
    <col min="3" max="3" width="14.7109375" style="35" customWidth="1"/>
    <col min="4" max="4" width="5.140625" style="35" customWidth="1"/>
    <col min="5" max="5" width="20.28515625" style="35" customWidth="1"/>
    <col min="6" max="16384" width="11.42578125" style="35"/>
  </cols>
  <sheetData>
    <row r="1" spans="1:6" ht="26.25" x14ac:dyDescent="0.4">
      <c r="B1" s="132" t="s">
        <v>50</v>
      </c>
    </row>
    <row r="2" spans="1:6" x14ac:dyDescent="0.25">
      <c r="B2" s="35" t="s">
        <v>67</v>
      </c>
    </row>
    <row r="4" spans="1:6" x14ac:dyDescent="0.25">
      <c r="B4" s="174" t="s">
        <v>72</v>
      </c>
      <c r="C4" s="174"/>
      <c r="E4" s="174" t="s">
        <v>73</v>
      </c>
      <c r="F4" s="174"/>
    </row>
    <row r="6" spans="1:6" x14ac:dyDescent="0.25">
      <c r="B6" s="63" t="s">
        <v>15</v>
      </c>
      <c r="C6" s="84"/>
      <c r="E6" s="63" t="s">
        <v>57</v>
      </c>
      <c r="F6" s="133">
        <f>C6+SUM(C10:C109)+SUM(F10:F109)</f>
        <v>0</v>
      </c>
    </row>
    <row r="8" spans="1:6" x14ac:dyDescent="0.25">
      <c r="B8" s="173" t="s">
        <v>58</v>
      </c>
      <c r="C8" s="173"/>
      <c r="E8" s="173" t="s">
        <v>59</v>
      </c>
      <c r="F8" s="173"/>
    </row>
    <row r="9" spans="1:6" x14ac:dyDescent="0.25">
      <c r="B9" s="35" t="s">
        <v>0</v>
      </c>
      <c r="C9" s="35" t="s">
        <v>1</v>
      </c>
      <c r="E9" s="35" t="s">
        <v>0</v>
      </c>
      <c r="F9" s="35" t="s">
        <v>1</v>
      </c>
    </row>
    <row r="10" spans="1:6" x14ac:dyDescent="0.25">
      <c r="A10" s="61">
        <v>1</v>
      </c>
      <c r="B10" s="119"/>
      <c r="C10" s="119"/>
      <c r="E10" s="134" t="str">
        <f>IFERROR(VLOOKUP(SMALL(Kollektenübersicht!$O$17:$O$116,$A10),Kollektenübersicht!$O:$Q,2,FALSE),"")</f>
        <v/>
      </c>
      <c r="F10" s="135" t="str">
        <f>IFERROR(-VLOOKUP(SMALL(Kollektenübersicht!$O$17:$O$116,$A10),Kollektenübersicht!$O:$Q,3,FALSE),"")</f>
        <v/>
      </c>
    </row>
    <row r="11" spans="1:6" x14ac:dyDescent="0.25">
      <c r="A11" s="61">
        <v>2</v>
      </c>
      <c r="B11" s="119"/>
      <c r="C11" s="119"/>
      <c r="E11" s="134" t="str">
        <f>IFERROR(VLOOKUP(SMALL(Kollektenübersicht!$O$17:$O$116,$A11),Kollektenübersicht!$O:$Q,2,FALSE),"")</f>
        <v/>
      </c>
      <c r="F11" s="135" t="str">
        <f>IFERROR(-VLOOKUP(SMALL(Kollektenübersicht!$O$17:$O$116,$A11),Kollektenübersicht!$O:$Q,3,FALSE),"")</f>
        <v/>
      </c>
    </row>
    <row r="12" spans="1:6" x14ac:dyDescent="0.25">
      <c r="A12" s="61">
        <v>3</v>
      </c>
      <c r="B12" s="119"/>
      <c r="C12" s="119"/>
      <c r="E12" s="134" t="str">
        <f>IFERROR(VLOOKUP(SMALL(Kollektenübersicht!$O$17:$O$116,$A12),Kollektenübersicht!$O:$Q,2,FALSE),"")</f>
        <v/>
      </c>
      <c r="F12" s="135" t="str">
        <f>IFERROR(-VLOOKUP(SMALL(Kollektenübersicht!$O$17:$O$116,$A12),Kollektenübersicht!$O:$Q,3,FALSE),"")</f>
        <v/>
      </c>
    </row>
    <row r="13" spans="1:6" x14ac:dyDescent="0.25">
      <c r="A13" s="61">
        <v>4</v>
      </c>
      <c r="B13" s="119"/>
      <c r="C13" s="119"/>
      <c r="E13" s="134" t="str">
        <f>IFERROR(VLOOKUP(SMALL(Kollektenübersicht!$O$17:$O$116,$A13),Kollektenübersicht!$O:$Q,2,FALSE),"")</f>
        <v/>
      </c>
      <c r="F13" s="135" t="str">
        <f>IFERROR(-VLOOKUP(SMALL(Kollektenübersicht!$O$17:$O$116,$A13),Kollektenübersicht!$O:$Q,3,FALSE),"")</f>
        <v/>
      </c>
    </row>
    <row r="14" spans="1:6" x14ac:dyDescent="0.25">
      <c r="A14" s="61">
        <v>5</v>
      </c>
      <c r="B14" s="119"/>
      <c r="C14" s="119"/>
      <c r="E14" s="134" t="str">
        <f>IFERROR(VLOOKUP(SMALL(Kollektenübersicht!$O$17:$O$116,$A14),Kollektenübersicht!$O:$Q,2,FALSE),"")</f>
        <v/>
      </c>
      <c r="F14" s="135" t="str">
        <f>IFERROR(-VLOOKUP(SMALL(Kollektenübersicht!$O$17:$O$116,$A14),Kollektenübersicht!$O:$Q,3,FALSE),"")</f>
        <v/>
      </c>
    </row>
    <row r="15" spans="1:6" x14ac:dyDescent="0.25">
      <c r="A15" s="61">
        <v>6</v>
      </c>
      <c r="B15" s="119"/>
      <c r="C15" s="119"/>
      <c r="E15" s="134" t="str">
        <f>IFERROR(VLOOKUP(SMALL(Kollektenübersicht!$O$17:$O$116,$A15),Kollektenübersicht!$O:$Q,2,FALSE),"")</f>
        <v/>
      </c>
      <c r="F15" s="135" t="str">
        <f>IFERROR(-VLOOKUP(SMALL(Kollektenübersicht!$O$17:$O$116,$A15),Kollektenübersicht!$O:$Q,3,FALSE),"")</f>
        <v/>
      </c>
    </row>
    <row r="16" spans="1:6" x14ac:dyDescent="0.25">
      <c r="A16" s="61">
        <v>7</v>
      </c>
      <c r="B16" s="119"/>
      <c r="C16" s="119"/>
      <c r="E16" s="134" t="str">
        <f>IFERROR(VLOOKUP(SMALL(Kollektenübersicht!$O$17:$O$116,$A16),Kollektenübersicht!$O:$Q,2,FALSE),"")</f>
        <v/>
      </c>
      <c r="F16" s="135" t="str">
        <f>IFERROR(-VLOOKUP(SMALL(Kollektenübersicht!$O$17:$O$116,$A16),Kollektenübersicht!$O:$Q,3,FALSE),"")</f>
        <v/>
      </c>
    </row>
    <row r="17" spans="1:6" x14ac:dyDescent="0.25">
      <c r="A17" s="61">
        <v>8</v>
      </c>
      <c r="B17" s="119"/>
      <c r="C17" s="119"/>
      <c r="E17" s="134" t="str">
        <f>IFERROR(VLOOKUP(SMALL(Kollektenübersicht!$O$17:$O$116,$A17),Kollektenübersicht!$O:$Q,2,FALSE),"")</f>
        <v/>
      </c>
      <c r="F17" s="135" t="str">
        <f>IFERROR(-VLOOKUP(SMALL(Kollektenübersicht!$O$17:$O$116,$A17),Kollektenübersicht!$O:$Q,3,FALSE),"")</f>
        <v/>
      </c>
    </row>
    <row r="18" spans="1:6" x14ac:dyDescent="0.25">
      <c r="A18" s="61">
        <v>9</v>
      </c>
      <c r="B18" s="119"/>
      <c r="C18" s="119"/>
      <c r="E18" s="134" t="str">
        <f>IFERROR(VLOOKUP(SMALL(Kollektenübersicht!$O$17:$O$116,$A18),Kollektenübersicht!$O:$Q,2,FALSE),"")</f>
        <v/>
      </c>
      <c r="F18" s="135" t="str">
        <f>IFERROR(-VLOOKUP(SMALL(Kollektenübersicht!$O$17:$O$116,$A18),Kollektenübersicht!$O:$Q,3,FALSE),"")</f>
        <v/>
      </c>
    </row>
    <row r="19" spans="1:6" x14ac:dyDescent="0.25">
      <c r="A19" s="61">
        <v>10</v>
      </c>
      <c r="B19" s="85"/>
      <c r="C19" s="85"/>
      <c r="E19" s="134" t="str">
        <f>IFERROR(VLOOKUP(SMALL(Kollektenübersicht!$O$17:$O$116,$A19),Kollektenübersicht!$O:$Q,2,FALSE),"")</f>
        <v/>
      </c>
      <c r="F19" s="135" t="str">
        <f>IFERROR(-VLOOKUP(SMALL(Kollektenübersicht!$O$17:$O$116,$A19),Kollektenübersicht!$O:$Q,3,FALSE),"")</f>
        <v/>
      </c>
    </row>
    <row r="20" spans="1:6" x14ac:dyDescent="0.25">
      <c r="A20" s="61">
        <v>11</v>
      </c>
      <c r="B20" s="85"/>
      <c r="C20" s="85"/>
      <c r="E20" s="134" t="str">
        <f>IFERROR(VLOOKUP(SMALL(Kollektenübersicht!$O$17:$O$116,$A20),Kollektenübersicht!$O:$Q,2,FALSE),"")</f>
        <v/>
      </c>
      <c r="F20" s="135" t="str">
        <f>IFERROR(-VLOOKUP(SMALL(Kollektenübersicht!$O$17:$O$116,$A20),Kollektenübersicht!$O:$Q,3,FALSE),"")</f>
        <v/>
      </c>
    </row>
    <row r="21" spans="1:6" x14ac:dyDescent="0.25">
      <c r="A21" s="61">
        <v>12</v>
      </c>
      <c r="B21" s="85"/>
      <c r="C21" s="85"/>
      <c r="E21" s="134" t="str">
        <f>IFERROR(VLOOKUP(SMALL(Kollektenübersicht!$O$17:$O$116,$A21),Kollektenübersicht!$O:$Q,2,FALSE),"")</f>
        <v/>
      </c>
      <c r="F21" s="135" t="str">
        <f>IFERROR(-VLOOKUP(SMALL(Kollektenübersicht!$O$17:$O$116,$A21),Kollektenübersicht!$O:$Q,3,FALSE),"")</f>
        <v/>
      </c>
    </row>
    <row r="22" spans="1:6" x14ac:dyDescent="0.25">
      <c r="A22" s="61">
        <v>13</v>
      </c>
      <c r="B22" s="85"/>
      <c r="C22" s="85"/>
      <c r="E22" s="134" t="str">
        <f>IFERROR(VLOOKUP(SMALL(Kollektenübersicht!$O$17:$O$116,$A22),Kollektenübersicht!$O:$Q,2,FALSE),"")</f>
        <v/>
      </c>
      <c r="F22" s="135" t="str">
        <f>IFERROR(-VLOOKUP(SMALL(Kollektenübersicht!$O$17:$O$116,$A22),Kollektenübersicht!$O:$Q,3,FALSE),"")</f>
        <v/>
      </c>
    </row>
    <row r="23" spans="1:6" x14ac:dyDescent="0.25">
      <c r="A23" s="61">
        <v>14</v>
      </c>
      <c r="B23" s="85"/>
      <c r="C23" s="85"/>
      <c r="E23" s="134" t="str">
        <f>IFERROR(VLOOKUP(SMALL(Kollektenübersicht!$O$17:$O$116,$A23),Kollektenübersicht!$O:$Q,2,FALSE),"")</f>
        <v/>
      </c>
      <c r="F23" s="135" t="str">
        <f>IFERROR(-VLOOKUP(SMALL(Kollektenübersicht!$O$17:$O$116,$A23),Kollektenübersicht!$O:$Q,3,FALSE),"")</f>
        <v/>
      </c>
    </row>
    <row r="24" spans="1:6" x14ac:dyDescent="0.25">
      <c r="A24" s="61">
        <v>15</v>
      </c>
      <c r="B24" s="85"/>
      <c r="C24" s="85"/>
      <c r="E24" s="134" t="str">
        <f>IFERROR(VLOOKUP(SMALL(Kollektenübersicht!$O$17:$O$116,$A24),Kollektenübersicht!$O:$Q,2,FALSE),"")</f>
        <v/>
      </c>
      <c r="F24" s="135" t="str">
        <f>IFERROR(-VLOOKUP(SMALL(Kollektenübersicht!$O$17:$O$116,$A24),Kollektenübersicht!$O:$Q,3,FALSE),"")</f>
        <v/>
      </c>
    </row>
    <row r="25" spans="1:6" x14ac:dyDescent="0.25">
      <c r="A25" s="61">
        <v>16</v>
      </c>
      <c r="B25" s="85"/>
      <c r="C25" s="85"/>
      <c r="E25" s="134" t="str">
        <f>IFERROR(VLOOKUP(SMALL(Kollektenübersicht!$O$17:$O$116,$A25),Kollektenübersicht!$O:$Q,2,FALSE),"")</f>
        <v/>
      </c>
      <c r="F25" s="135" t="str">
        <f>IFERROR(-VLOOKUP(SMALL(Kollektenübersicht!$O$17:$O$116,$A25),Kollektenübersicht!$O:$Q,3,FALSE),"")</f>
        <v/>
      </c>
    </row>
    <row r="26" spans="1:6" x14ac:dyDescent="0.25">
      <c r="A26" s="61">
        <v>17</v>
      </c>
      <c r="B26" s="85"/>
      <c r="C26" s="85"/>
      <c r="E26" s="136"/>
      <c r="F26" s="135" t="str">
        <f>IFERROR(-VLOOKUP(SMALL(Kollektenübersicht!$O$17:$O$116,$A26),Kollektenübersicht!$O:$Q,3,FALSE),"")</f>
        <v/>
      </c>
    </row>
    <row r="27" spans="1:6" x14ac:dyDescent="0.25">
      <c r="A27" s="61">
        <v>18</v>
      </c>
      <c r="B27" s="85"/>
      <c r="C27" s="85"/>
      <c r="E27" s="136"/>
      <c r="F27" s="135" t="str">
        <f>IFERROR(-VLOOKUP(SMALL(Kollektenübersicht!$O$17:$O$116,$A27),Kollektenübersicht!$O:$Q,3,FALSE),"")</f>
        <v/>
      </c>
    </row>
    <row r="28" spans="1:6" x14ac:dyDescent="0.25">
      <c r="A28" s="61">
        <v>19</v>
      </c>
      <c r="B28" s="85"/>
      <c r="C28" s="85"/>
      <c r="E28" s="136"/>
      <c r="F28" s="135" t="str">
        <f>IFERROR(-VLOOKUP(SMALL(Kollektenübersicht!$O$17:$O$116,$A28),Kollektenübersicht!$O:$Q,3,FALSE),"")</f>
        <v/>
      </c>
    </row>
    <row r="29" spans="1:6" x14ac:dyDescent="0.25">
      <c r="A29" s="61">
        <v>20</v>
      </c>
      <c r="B29" s="85"/>
      <c r="C29" s="85"/>
      <c r="E29" s="136"/>
      <c r="F29" s="135" t="str">
        <f>IFERROR(-VLOOKUP(SMALL(Kollektenübersicht!$O$17:$O$116,$A29),Kollektenübersicht!$O:$Q,3,FALSE),"")</f>
        <v/>
      </c>
    </row>
    <row r="30" spans="1:6" x14ac:dyDescent="0.25">
      <c r="A30" s="61">
        <v>21</v>
      </c>
      <c r="B30" s="85"/>
      <c r="C30" s="85"/>
      <c r="E30" s="136"/>
      <c r="F30" s="135" t="str">
        <f>IFERROR(-VLOOKUP(SMALL(Kollektenübersicht!$O$17:$O$116,$A30),Kollektenübersicht!$O:$Q,3,FALSE),"")</f>
        <v/>
      </c>
    </row>
    <row r="31" spans="1:6" x14ac:dyDescent="0.25">
      <c r="A31" s="61">
        <v>22</v>
      </c>
      <c r="B31" s="85"/>
      <c r="C31" s="85"/>
      <c r="E31" s="136"/>
      <c r="F31" s="135" t="str">
        <f>IFERROR(-VLOOKUP(SMALL(Kollektenübersicht!$O$17:$O$116,$A31),Kollektenübersicht!$O:$Q,3,FALSE),"")</f>
        <v/>
      </c>
    </row>
    <row r="32" spans="1:6" x14ac:dyDescent="0.25">
      <c r="A32" s="61">
        <v>23</v>
      </c>
      <c r="B32" s="85"/>
      <c r="C32" s="85"/>
      <c r="E32" s="136"/>
      <c r="F32" s="135" t="str">
        <f>IFERROR(-VLOOKUP(SMALL(Kollektenübersicht!$O$17:$O$116,$A32),Kollektenübersicht!$O:$Q,3,FALSE),"")</f>
        <v/>
      </c>
    </row>
    <row r="33" spans="1:6" x14ac:dyDescent="0.25">
      <c r="A33" s="61">
        <v>24</v>
      </c>
      <c r="B33" s="85"/>
      <c r="C33" s="85"/>
      <c r="E33" s="136"/>
      <c r="F33" s="135" t="str">
        <f>IFERROR(-VLOOKUP(SMALL(Kollektenübersicht!$O$17:$O$116,$A33),Kollektenübersicht!$O:$Q,3,FALSE),"")</f>
        <v/>
      </c>
    </row>
    <row r="34" spans="1:6" x14ac:dyDescent="0.25">
      <c r="A34" s="61">
        <v>25</v>
      </c>
      <c r="B34" s="85"/>
      <c r="C34" s="85"/>
      <c r="E34" s="136"/>
      <c r="F34" s="135" t="str">
        <f>IFERROR(-VLOOKUP(SMALL(Kollektenübersicht!$O$17:$O$116,$A34),Kollektenübersicht!$O:$Q,3,FALSE),"")</f>
        <v/>
      </c>
    </row>
    <row r="35" spans="1:6" x14ac:dyDescent="0.25">
      <c r="A35" s="61">
        <v>26</v>
      </c>
      <c r="B35" s="85"/>
      <c r="C35" s="85"/>
      <c r="E35" s="136"/>
      <c r="F35" s="135" t="str">
        <f>IFERROR(-VLOOKUP(SMALL(Kollektenübersicht!$O$17:$O$116,$A35),Kollektenübersicht!$O:$Q,3,FALSE),"")</f>
        <v/>
      </c>
    </row>
    <row r="36" spans="1:6" x14ac:dyDescent="0.25">
      <c r="A36" s="61">
        <v>27</v>
      </c>
      <c r="B36" s="85"/>
      <c r="C36" s="85"/>
      <c r="E36" s="136"/>
      <c r="F36" s="135" t="str">
        <f>IFERROR(-VLOOKUP(SMALL(Kollektenübersicht!$O$17:$O$116,$A36),Kollektenübersicht!$O:$Q,3,FALSE),"")</f>
        <v/>
      </c>
    </row>
    <row r="37" spans="1:6" x14ac:dyDescent="0.25">
      <c r="A37" s="61">
        <v>28</v>
      </c>
      <c r="B37" s="85"/>
      <c r="C37" s="85"/>
      <c r="E37" s="136"/>
      <c r="F37" s="135" t="str">
        <f>IFERROR(-VLOOKUP(SMALL(Kollektenübersicht!$O$17:$O$116,$A37),Kollektenübersicht!$O:$Q,3,FALSE),"")</f>
        <v/>
      </c>
    </row>
    <row r="38" spans="1:6" x14ac:dyDescent="0.25">
      <c r="A38" s="61">
        <v>29</v>
      </c>
      <c r="B38" s="85"/>
      <c r="C38" s="85"/>
      <c r="E38" s="136"/>
      <c r="F38" s="135" t="str">
        <f>IFERROR(-VLOOKUP(SMALL(Kollektenübersicht!$O$17:$O$116,$A38),Kollektenübersicht!$O:$Q,3,FALSE),"")</f>
        <v/>
      </c>
    </row>
    <row r="39" spans="1:6" x14ac:dyDescent="0.25">
      <c r="A39" s="61">
        <v>30</v>
      </c>
      <c r="B39" s="85"/>
      <c r="C39" s="85"/>
      <c r="E39" s="136"/>
      <c r="F39" s="135" t="str">
        <f>IFERROR(-VLOOKUP(SMALL(Kollektenübersicht!$O$17:$O$116,$A39),Kollektenübersicht!$O:$Q,3,FALSE),"")</f>
        <v/>
      </c>
    </row>
    <row r="40" spans="1:6" x14ac:dyDescent="0.25">
      <c r="A40" s="61">
        <v>31</v>
      </c>
      <c r="B40" s="85"/>
      <c r="C40" s="85"/>
      <c r="E40" s="136"/>
      <c r="F40" s="135" t="str">
        <f>IFERROR(-VLOOKUP(SMALL(Kollektenübersicht!$O$17:$O$116,$A40),Kollektenübersicht!$O:$Q,3,FALSE),"")</f>
        <v/>
      </c>
    </row>
    <row r="41" spans="1:6" x14ac:dyDescent="0.25">
      <c r="A41" s="61">
        <v>32</v>
      </c>
      <c r="B41" s="85"/>
      <c r="C41" s="85"/>
      <c r="E41" s="136"/>
      <c r="F41" s="135" t="str">
        <f>IFERROR(-VLOOKUP(SMALL(Kollektenübersicht!$O$17:$O$116,$A41),Kollektenübersicht!$O:$Q,3,FALSE),"")</f>
        <v/>
      </c>
    </row>
    <row r="42" spans="1:6" x14ac:dyDescent="0.25">
      <c r="A42" s="61">
        <v>33</v>
      </c>
      <c r="B42" s="85"/>
      <c r="C42" s="85"/>
      <c r="E42" s="136"/>
      <c r="F42" s="135" t="str">
        <f>IFERROR(-VLOOKUP(SMALL(Kollektenübersicht!$O$17:$O$116,$A42),Kollektenübersicht!$O:$Q,3,FALSE),"")</f>
        <v/>
      </c>
    </row>
    <row r="43" spans="1:6" x14ac:dyDescent="0.25">
      <c r="A43" s="61">
        <v>34</v>
      </c>
      <c r="B43" s="85"/>
      <c r="C43" s="85"/>
      <c r="E43" s="136"/>
      <c r="F43" s="135" t="str">
        <f>IFERROR(-VLOOKUP(SMALL(Kollektenübersicht!$O$17:$O$116,$A43),Kollektenübersicht!$O:$Q,3,FALSE),"")</f>
        <v/>
      </c>
    </row>
    <row r="44" spans="1:6" x14ac:dyDescent="0.25">
      <c r="A44" s="61">
        <v>35</v>
      </c>
      <c r="B44" s="85"/>
      <c r="C44" s="85"/>
      <c r="E44" s="136"/>
      <c r="F44" s="135" t="str">
        <f>IFERROR(-VLOOKUP(SMALL(Kollektenübersicht!$O$17:$O$116,$A44),Kollektenübersicht!$O:$Q,3,FALSE),"")</f>
        <v/>
      </c>
    </row>
    <row r="45" spans="1:6" x14ac:dyDescent="0.25">
      <c r="A45" s="61">
        <v>36</v>
      </c>
      <c r="B45" s="85"/>
      <c r="C45" s="85"/>
      <c r="E45" s="136"/>
      <c r="F45" s="135" t="str">
        <f>IFERROR(-VLOOKUP(SMALL(Kollektenübersicht!$O$17:$O$116,$A45),Kollektenübersicht!$O:$Q,3,FALSE),"")</f>
        <v/>
      </c>
    </row>
    <row r="46" spans="1:6" x14ac:dyDescent="0.25">
      <c r="A46" s="61">
        <v>37</v>
      </c>
      <c r="B46" s="85"/>
      <c r="C46" s="85"/>
      <c r="E46" s="136"/>
      <c r="F46" s="135" t="str">
        <f>IFERROR(-VLOOKUP(SMALL(Kollektenübersicht!$O$17:$O$116,$A46),Kollektenübersicht!$O:$Q,3,FALSE),"")</f>
        <v/>
      </c>
    </row>
    <row r="47" spans="1:6" x14ac:dyDescent="0.25">
      <c r="A47" s="61">
        <v>38</v>
      </c>
      <c r="B47" s="85"/>
      <c r="C47" s="85"/>
      <c r="E47" s="136"/>
      <c r="F47" s="135" t="str">
        <f>IFERROR(-VLOOKUP(SMALL(Kollektenübersicht!$O$17:$O$116,$A47),Kollektenübersicht!$O:$Q,3,FALSE),"")</f>
        <v/>
      </c>
    </row>
    <row r="48" spans="1:6" x14ac:dyDescent="0.25">
      <c r="A48" s="61">
        <v>39</v>
      </c>
      <c r="B48" s="85"/>
      <c r="C48" s="85"/>
      <c r="E48" s="136"/>
      <c r="F48" s="135" t="str">
        <f>IFERROR(-VLOOKUP(SMALL(Kollektenübersicht!$O$17:$O$116,$A48),Kollektenübersicht!$O:$Q,3,FALSE),"")</f>
        <v/>
      </c>
    </row>
    <row r="49" spans="1:6" x14ac:dyDescent="0.25">
      <c r="A49" s="61">
        <v>40</v>
      </c>
      <c r="B49" s="85"/>
      <c r="C49" s="85"/>
      <c r="E49" s="136"/>
      <c r="F49" s="135" t="str">
        <f>IFERROR(-VLOOKUP(SMALL(Kollektenübersicht!$O$17:$O$116,$A49),Kollektenübersicht!$O:$Q,3,FALSE),"")</f>
        <v/>
      </c>
    </row>
    <row r="50" spans="1:6" x14ac:dyDescent="0.25">
      <c r="A50" s="61">
        <v>41</v>
      </c>
      <c r="B50" s="85"/>
      <c r="C50" s="85"/>
      <c r="E50" s="136"/>
      <c r="F50" s="135" t="str">
        <f>IFERROR(-VLOOKUP(SMALL(Kollektenübersicht!$O$17:$O$116,$A50),Kollektenübersicht!$O:$Q,3,FALSE),"")</f>
        <v/>
      </c>
    </row>
    <row r="51" spans="1:6" x14ac:dyDescent="0.25">
      <c r="A51" s="61">
        <v>42</v>
      </c>
      <c r="B51" s="85"/>
      <c r="C51" s="85"/>
      <c r="E51" s="136"/>
      <c r="F51" s="135" t="str">
        <f>IFERROR(-VLOOKUP(SMALL(Kollektenübersicht!$O$17:$O$116,$A51),Kollektenübersicht!$O:$Q,3,FALSE),"")</f>
        <v/>
      </c>
    </row>
    <row r="52" spans="1:6" x14ac:dyDescent="0.25">
      <c r="A52" s="61">
        <v>43</v>
      </c>
      <c r="B52" s="85"/>
      <c r="C52" s="85"/>
      <c r="E52" s="136"/>
      <c r="F52" s="135" t="str">
        <f>IFERROR(-VLOOKUP(SMALL(Kollektenübersicht!$O$17:$O$116,$A52),Kollektenübersicht!$O:$Q,3,FALSE),"")</f>
        <v/>
      </c>
    </row>
    <row r="53" spans="1:6" x14ac:dyDescent="0.25">
      <c r="A53" s="61">
        <v>44</v>
      </c>
      <c r="B53" s="85"/>
      <c r="C53" s="85"/>
      <c r="E53" s="136"/>
      <c r="F53" s="135" t="str">
        <f>IFERROR(-VLOOKUP(SMALL(Kollektenübersicht!$O$17:$O$116,$A53),Kollektenübersicht!$O:$Q,3,FALSE),"")</f>
        <v/>
      </c>
    </row>
    <row r="54" spans="1:6" x14ac:dyDescent="0.25">
      <c r="A54" s="61">
        <v>45</v>
      </c>
      <c r="B54" s="85"/>
      <c r="C54" s="85"/>
      <c r="E54" s="136"/>
      <c r="F54" s="135" t="str">
        <f>IFERROR(-VLOOKUP(SMALL(Kollektenübersicht!$O$17:$O$116,$A54),Kollektenübersicht!$O:$Q,3,FALSE),"")</f>
        <v/>
      </c>
    </row>
    <row r="55" spans="1:6" x14ac:dyDescent="0.25">
      <c r="A55" s="61">
        <v>46</v>
      </c>
      <c r="B55" s="85"/>
      <c r="C55" s="85"/>
      <c r="E55" s="136"/>
      <c r="F55" s="135" t="str">
        <f>IFERROR(-VLOOKUP(SMALL(Kollektenübersicht!$O$17:$O$116,$A55),Kollektenübersicht!$O:$Q,3,FALSE),"")</f>
        <v/>
      </c>
    </row>
    <row r="56" spans="1:6" x14ac:dyDescent="0.25">
      <c r="A56" s="61">
        <v>47</v>
      </c>
      <c r="B56" s="85"/>
      <c r="C56" s="85"/>
      <c r="E56" s="136"/>
      <c r="F56" s="135" t="str">
        <f>IFERROR(-VLOOKUP(SMALL(Kollektenübersicht!$O$17:$O$116,$A56),Kollektenübersicht!$O:$Q,3,FALSE),"")</f>
        <v/>
      </c>
    </row>
    <row r="57" spans="1:6" x14ac:dyDescent="0.25">
      <c r="A57" s="61">
        <v>48</v>
      </c>
      <c r="B57" s="85"/>
      <c r="C57" s="85"/>
      <c r="E57" s="136"/>
      <c r="F57" s="135" t="str">
        <f>IFERROR(-VLOOKUP(SMALL(Kollektenübersicht!$O$17:$O$116,$A57),Kollektenübersicht!$O:$Q,3,FALSE),"")</f>
        <v/>
      </c>
    </row>
    <row r="58" spans="1:6" x14ac:dyDescent="0.25">
      <c r="A58" s="61">
        <v>49</v>
      </c>
      <c r="B58" s="85"/>
      <c r="C58" s="85"/>
      <c r="E58" s="136"/>
      <c r="F58" s="135" t="str">
        <f>IFERROR(-VLOOKUP(SMALL(Kollektenübersicht!$O$17:$O$116,$A58),Kollektenübersicht!$O:$Q,3,FALSE),"")</f>
        <v/>
      </c>
    </row>
    <row r="59" spans="1:6" x14ac:dyDescent="0.25">
      <c r="A59" s="61">
        <v>50</v>
      </c>
      <c r="B59" s="85"/>
      <c r="C59" s="85"/>
      <c r="E59" s="136"/>
      <c r="F59" s="135" t="str">
        <f>IFERROR(-VLOOKUP(SMALL(Kollektenübersicht!$O$17:$O$116,$A59),Kollektenübersicht!$O:$Q,3,FALSE),"")</f>
        <v/>
      </c>
    </row>
    <row r="60" spans="1:6" x14ac:dyDescent="0.25">
      <c r="A60" s="61">
        <v>51</v>
      </c>
      <c r="B60" s="85"/>
      <c r="C60" s="85"/>
      <c r="E60" s="136"/>
      <c r="F60" s="135" t="str">
        <f>IFERROR(-VLOOKUP(SMALL(Kollektenübersicht!$O$17:$O$116,$A60),Kollektenübersicht!$O:$Q,3,FALSE),"")</f>
        <v/>
      </c>
    </row>
    <row r="61" spans="1:6" x14ac:dyDescent="0.25">
      <c r="A61" s="61">
        <v>52</v>
      </c>
      <c r="B61" s="85"/>
      <c r="C61" s="85"/>
      <c r="E61" s="136"/>
      <c r="F61" s="135" t="str">
        <f>IFERROR(-VLOOKUP(SMALL(Kollektenübersicht!$O$17:$O$116,$A61),Kollektenübersicht!$O:$Q,3,FALSE),"")</f>
        <v/>
      </c>
    </row>
    <row r="62" spans="1:6" x14ac:dyDescent="0.25">
      <c r="A62" s="61">
        <v>53</v>
      </c>
      <c r="B62" s="85"/>
      <c r="C62" s="85"/>
      <c r="E62" s="136"/>
      <c r="F62" s="135" t="str">
        <f>IFERROR(-VLOOKUP(SMALL(Kollektenübersicht!$O$17:$O$116,$A62),Kollektenübersicht!$O:$Q,3,FALSE),"")</f>
        <v/>
      </c>
    </row>
    <row r="63" spans="1:6" x14ac:dyDescent="0.25">
      <c r="A63" s="61">
        <v>54</v>
      </c>
      <c r="B63" s="85"/>
      <c r="C63" s="85"/>
      <c r="E63" s="136"/>
      <c r="F63" s="135" t="str">
        <f>IFERROR(-VLOOKUP(SMALL(Kollektenübersicht!$O$17:$O$116,$A63),Kollektenübersicht!$O:$Q,3,FALSE),"")</f>
        <v/>
      </c>
    </row>
    <row r="64" spans="1:6" x14ac:dyDescent="0.25">
      <c r="A64" s="61">
        <v>55</v>
      </c>
      <c r="B64" s="85"/>
      <c r="C64" s="85"/>
      <c r="E64" s="136"/>
      <c r="F64" s="135" t="str">
        <f>IFERROR(-VLOOKUP(SMALL(Kollektenübersicht!$O$17:$O$116,$A64),Kollektenübersicht!$O:$Q,3,FALSE),"")</f>
        <v/>
      </c>
    </row>
    <row r="65" spans="1:6" x14ac:dyDescent="0.25">
      <c r="A65" s="61">
        <v>56</v>
      </c>
      <c r="B65" s="85"/>
      <c r="C65" s="85"/>
      <c r="E65" s="136"/>
      <c r="F65" s="135" t="str">
        <f>IFERROR(-VLOOKUP(SMALL(Kollektenübersicht!$O$17:$O$116,$A65),Kollektenübersicht!$O:$Q,3,FALSE),"")</f>
        <v/>
      </c>
    </row>
    <row r="66" spans="1:6" x14ac:dyDescent="0.25">
      <c r="A66" s="61">
        <v>57</v>
      </c>
      <c r="B66" s="85"/>
      <c r="C66" s="85"/>
      <c r="E66" s="136"/>
      <c r="F66" s="135" t="str">
        <f>IFERROR(-VLOOKUP(SMALL(Kollektenübersicht!$O$17:$O$116,$A66),Kollektenübersicht!$O:$Q,3,FALSE),"")</f>
        <v/>
      </c>
    </row>
    <row r="67" spans="1:6" x14ac:dyDescent="0.25">
      <c r="A67" s="61">
        <v>58</v>
      </c>
      <c r="B67" s="85"/>
      <c r="C67" s="85"/>
      <c r="E67" s="136"/>
      <c r="F67" s="135" t="str">
        <f>IFERROR(-VLOOKUP(SMALL(Kollektenübersicht!$O$17:$O$116,$A67),Kollektenübersicht!$O:$Q,3,FALSE),"")</f>
        <v/>
      </c>
    </row>
    <row r="68" spans="1:6" x14ac:dyDescent="0.25">
      <c r="A68" s="61">
        <v>59</v>
      </c>
      <c r="B68" s="85"/>
      <c r="C68" s="85"/>
      <c r="E68" s="136"/>
      <c r="F68" s="135" t="str">
        <f>IFERROR(-VLOOKUP(SMALL(Kollektenübersicht!$O$17:$O$116,$A68),Kollektenübersicht!$O:$Q,3,FALSE),"")</f>
        <v/>
      </c>
    </row>
    <row r="69" spans="1:6" x14ac:dyDescent="0.25">
      <c r="A69" s="61">
        <v>60</v>
      </c>
      <c r="B69" s="85"/>
      <c r="C69" s="85"/>
      <c r="E69" s="136"/>
      <c r="F69" s="135" t="str">
        <f>IFERROR(-VLOOKUP(SMALL(Kollektenübersicht!$O$17:$O$116,$A69),Kollektenübersicht!$O:$Q,3,FALSE),"")</f>
        <v/>
      </c>
    </row>
    <row r="70" spans="1:6" x14ac:dyDescent="0.25">
      <c r="A70" s="61">
        <v>61</v>
      </c>
      <c r="B70" s="85"/>
      <c r="C70" s="85"/>
      <c r="E70" s="136"/>
      <c r="F70" s="135" t="str">
        <f>IFERROR(-VLOOKUP(SMALL(Kollektenübersicht!$O$17:$O$116,$A70),Kollektenübersicht!$O:$Q,3,FALSE),"")</f>
        <v/>
      </c>
    </row>
    <row r="71" spans="1:6" x14ac:dyDescent="0.25">
      <c r="A71" s="61">
        <v>62</v>
      </c>
      <c r="B71" s="85"/>
      <c r="C71" s="85"/>
      <c r="E71" s="136"/>
      <c r="F71" s="135" t="str">
        <f>IFERROR(-VLOOKUP(SMALL(Kollektenübersicht!$O$17:$O$116,$A71),Kollektenübersicht!$O:$Q,3,FALSE),"")</f>
        <v/>
      </c>
    </row>
    <row r="72" spans="1:6" x14ac:dyDescent="0.25">
      <c r="A72" s="61">
        <v>63</v>
      </c>
      <c r="B72" s="85"/>
      <c r="C72" s="85"/>
      <c r="E72" s="136"/>
      <c r="F72" s="135" t="str">
        <f>IFERROR(-VLOOKUP(SMALL(Kollektenübersicht!$O$17:$O$116,$A72),Kollektenübersicht!$O:$Q,3,FALSE),"")</f>
        <v/>
      </c>
    </row>
    <row r="73" spans="1:6" x14ac:dyDescent="0.25">
      <c r="A73" s="61">
        <v>64</v>
      </c>
      <c r="B73" s="85"/>
      <c r="C73" s="85"/>
      <c r="E73" s="136"/>
      <c r="F73" s="135" t="str">
        <f>IFERROR(-VLOOKUP(SMALL(Kollektenübersicht!$O$17:$O$116,$A73),Kollektenübersicht!$O:$Q,3,FALSE),"")</f>
        <v/>
      </c>
    </row>
    <row r="74" spans="1:6" x14ac:dyDescent="0.25">
      <c r="A74" s="61">
        <v>65</v>
      </c>
      <c r="B74" s="85"/>
      <c r="C74" s="85"/>
      <c r="E74" s="136"/>
      <c r="F74" s="135" t="str">
        <f>IFERROR(-VLOOKUP(SMALL(Kollektenübersicht!$O$17:$O$116,$A74),Kollektenübersicht!$O:$Q,3,FALSE),"")</f>
        <v/>
      </c>
    </row>
    <row r="75" spans="1:6" x14ac:dyDescent="0.25">
      <c r="A75" s="61">
        <v>66</v>
      </c>
      <c r="B75" s="85"/>
      <c r="C75" s="85"/>
      <c r="E75" s="136"/>
      <c r="F75" s="135" t="str">
        <f>IFERROR(-VLOOKUP(SMALL(Kollektenübersicht!$O$17:$O$116,$A75),Kollektenübersicht!$O:$Q,3,FALSE),"")</f>
        <v/>
      </c>
    </row>
    <row r="76" spans="1:6" x14ac:dyDescent="0.25">
      <c r="A76" s="61">
        <v>67</v>
      </c>
      <c r="B76" s="85"/>
      <c r="C76" s="85"/>
      <c r="E76" s="136"/>
      <c r="F76" s="135" t="str">
        <f>IFERROR(-VLOOKUP(SMALL(Kollektenübersicht!$O$17:$O$116,$A76),Kollektenübersicht!$O:$Q,3,FALSE),"")</f>
        <v/>
      </c>
    </row>
    <row r="77" spans="1:6" x14ac:dyDescent="0.25">
      <c r="A77" s="61">
        <v>68</v>
      </c>
      <c r="B77" s="85"/>
      <c r="C77" s="85"/>
      <c r="E77" s="136"/>
      <c r="F77" s="135" t="str">
        <f>IFERROR(-VLOOKUP(SMALL(Kollektenübersicht!$O$17:$O$116,$A77),Kollektenübersicht!$O:$Q,3,FALSE),"")</f>
        <v/>
      </c>
    </row>
    <row r="78" spans="1:6" x14ac:dyDescent="0.25">
      <c r="A78" s="61">
        <v>69</v>
      </c>
      <c r="B78" s="85"/>
      <c r="C78" s="85"/>
      <c r="E78" s="136"/>
      <c r="F78" s="135" t="str">
        <f>IFERROR(-VLOOKUP(SMALL(Kollektenübersicht!$O$17:$O$116,$A78),Kollektenübersicht!$O:$Q,3,FALSE),"")</f>
        <v/>
      </c>
    </row>
    <row r="79" spans="1:6" x14ac:dyDescent="0.25">
      <c r="A79" s="61">
        <v>70</v>
      </c>
      <c r="B79" s="85"/>
      <c r="C79" s="85"/>
      <c r="E79" s="136"/>
      <c r="F79" s="135" t="str">
        <f>IFERROR(-VLOOKUP(SMALL(Kollektenübersicht!$O$17:$O$116,$A79),Kollektenübersicht!$O:$Q,3,FALSE),"")</f>
        <v/>
      </c>
    </row>
    <row r="80" spans="1:6" x14ac:dyDescent="0.25">
      <c r="A80" s="61">
        <v>71</v>
      </c>
      <c r="B80" s="85"/>
      <c r="C80" s="85"/>
      <c r="E80" s="136"/>
      <c r="F80" s="135" t="str">
        <f>IFERROR(-VLOOKUP(SMALL(Kollektenübersicht!$O$17:$O$116,$A80),Kollektenübersicht!$O:$Q,3,FALSE),"")</f>
        <v/>
      </c>
    </row>
    <row r="81" spans="1:6" x14ac:dyDescent="0.25">
      <c r="A81" s="61">
        <v>72</v>
      </c>
      <c r="B81" s="85"/>
      <c r="C81" s="85"/>
      <c r="E81" s="136"/>
      <c r="F81" s="135" t="str">
        <f>IFERROR(-VLOOKUP(SMALL(Kollektenübersicht!$O$17:$O$116,$A81),Kollektenübersicht!$O:$Q,3,FALSE),"")</f>
        <v/>
      </c>
    </row>
    <row r="82" spans="1:6" x14ac:dyDescent="0.25">
      <c r="A82" s="61">
        <v>73</v>
      </c>
      <c r="B82" s="85"/>
      <c r="C82" s="85"/>
      <c r="E82" s="136"/>
      <c r="F82" s="135" t="str">
        <f>IFERROR(-VLOOKUP(SMALL(Kollektenübersicht!$O$17:$O$116,$A82),Kollektenübersicht!$O:$Q,3,FALSE),"")</f>
        <v/>
      </c>
    </row>
    <row r="83" spans="1:6" x14ac:dyDescent="0.25">
      <c r="A83" s="61">
        <v>74</v>
      </c>
      <c r="B83" s="85"/>
      <c r="C83" s="85"/>
      <c r="E83" s="136"/>
      <c r="F83" s="135" t="str">
        <f>IFERROR(-VLOOKUP(SMALL(Kollektenübersicht!$O$17:$O$116,$A83),Kollektenübersicht!$O:$Q,3,FALSE),"")</f>
        <v/>
      </c>
    </row>
    <row r="84" spans="1:6" x14ac:dyDescent="0.25">
      <c r="A84" s="61">
        <v>75</v>
      </c>
      <c r="B84" s="85"/>
      <c r="C84" s="85"/>
      <c r="E84" s="136"/>
      <c r="F84" s="135" t="str">
        <f>IFERROR(-VLOOKUP(SMALL(Kollektenübersicht!$O$17:$O$116,$A84),Kollektenübersicht!$O:$Q,3,FALSE),"")</f>
        <v/>
      </c>
    </row>
    <row r="85" spans="1:6" x14ac:dyDescent="0.25">
      <c r="A85" s="61">
        <v>76</v>
      </c>
      <c r="B85" s="85"/>
      <c r="C85" s="85"/>
      <c r="E85" s="136"/>
      <c r="F85" s="135" t="str">
        <f>IFERROR(-VLOOKUP(SMALL(Kollektenübersicht!$O$17:$O$116,$A85),Kollektenübersicht!$O:$Q,3,FALSE),"")</f>
        <v/>
      </c>
    </row>
    <row r="86" spans="1:6" x14ac:dyDescent="0.25">
      <c r="A86" s="61">
        <v>77</v>
      </c>
      <c r="B86" s="85"/>
      <c r="C86" s="85"/>
      <c r="E86" s="136"/>
      <c r="F86" s="135" t="str">
        <f>IFERROR(-VLOOKUP(SMALL(Kollektenübersicht!$O$17:$O$116,$A86),Kollektenübersicht!$O:$Q,3,FALSE),"")</f>
        <v/>
      </c>
    </row>
    <row r="87" spans="1:6" x14ac:dyDescent="0.25">
      <c r="A87" s="61">
        <v>78</v>
      </c>
      <c r="B87" s="85"/>
      <c r="C87" s="85"/>
      <c r="E87" s="136"/>
      <c r="F87" s="135" t="str">
        <f>IFERROR(-VLOOKUP(SMALL(Kollektenübersicht!$O$17:$O$116,$A87),Kollektenübersicht!$O:$Q,3,FALSE),"")</f>
        <v/>
      </c>
    </row>
    <row r="88" spans="1:6" x14ac:dyDescent="0.25">
      <c r="A88" s="61">
        <v>79</v>
      </c>
      <c r="B88" s="85"/>
      <c r="C88" s="85"/>
      <c r="E88" s="136"/>
      <c r="F88" s="135" t="str">
        <f>IFERROR(-VLOOKUP(SMALL(Kollektenübersicht!$O$17:$O$116,$A88),Kollektenübersicht!$O:$Q,3,FALSE),"")</f>
        <v/>
      </c>
    </row>
    <row r="89" spans="1:6" x14ac:dyDescent="0.25">
      <c r="A89" s="61">
        <v>80</v>
      </c>
      <c r="B89" s="85"/>
      <c r="C89" s="85"/>
      <c r="E89" s="136"/>
      <c r="F89" s="135" t="str">
        <f>IFERROR(-VLOOKUP(SMALL(Kollektenübersicht!$O$17:$O$116,$A89),Kollektenübersicht!$O:$Q,3,FALSE),"")</f>
        <v/>
      </c>
    </row>
    <row r="90" spans="1:6" x14ac:dyDescent="0.25">
      <c r="A90" s="61">
        <v>81</v>
      </c>
      <c r="B90" s="85"/>
      <c r="C90" s="85"/>
      <c r="E90" s="136"/>
      <c r="F90" s="135" t="str">
        <f>IFERROR(-VLOOKUP(SMALL(Kollektenübersicht!$O$17:$O$116,$A90),Kollektenübersicht!$O:$Q,3,FALSE),"")</f>
        <v/>
      </c>
    </row>
    <row r="91" spans="1:6" x14ac:dyDescent="0.25">
      <c r="A91" s="61">
        <v>82</v>
      </c>
      <c r="B91" s="85"/>
      <c r="C91" s="85"/>
      <c r="E91" s="136"/>
      <c r="F91" s="135" t="str">
        <f>IFERROR(-VLOOKUP(SMALL(Kollektenübersicht!$O$17:$O$116,$A91),Kollektenübersicht!$O:$Q,3,FALSE),"")</f>
        <v/>
      </c>
    </row>
    <row r="92" spans="1:6" x14ac:dyDescent="0.25">
      <c r="A92" s="61">
        <v>83</v>
      </c>
      <c r="B92" s="85"/>
      <c r="C92" s="85"/>
      <c r="E92" s="136"/>
      <c r="F92" s="135" t="str">
        <f>IFERROR(-VLOOKUP(SMALL(Kollektenübersicht!$O$17:$O$116,$A92),Kollektenübersicht!$O:$Q,3,FALSE),"")</f>
        <v/>
      </c>
    </row>
    <row r="93" spans="1:6" x14ac:dyDescent="0.25">
      <c r="A93" s="61">
        <v>84</v>
      </c>
      <c r="B93" s="85"/>
      <c r="C93" s="85"/>
      <c r="E93" s="136"/>
      <c r="F93" s="135" t="str">
        <f>IFERROR(-VLOOKUP(SMALL(Kollektenübersicht!$O$17:$O$116,$A93),Kollektenübersicht!$O:$Q,3,FALSE),"")</f>
        <v/>
      </c>
    </row>
    <row r="94" spans="1:6" x14ac:dyDescent="0.25">
      <c r="A94" s="61">
        <v>85</v>
      </c>
      <c r="B94" s="85"/>
      <c r="C94" s="85"/>
      <c r="E94" s="136"/>
      <c r="F94" s="135" t="str">
        <f>IFERROR(-VLOOKUP(SMALL(Kollektenübersicht!$O$17:$O$116,$A94),Kollektenübersicht!$O:$Q,3,FALSE),"")</f>
        <v/>
      </c>
    </row>
    <row r="95" spans="1:6" x14ac:dyDescent="0.25">
      <c r="A95" s="61">
        <v>86</v>
      </c>
      <c r="B95" s="85"/>
      <c r="C95" s="85"/>
      <c r="E95" s="136"/>
      <c r="F95" s="135" t="str">
        <f>IFERROR(-VLOOKUP(SMALL(Kollektenübersicht!$O$17:$O$116,$A95),Kollektenübersicht!$O:$Q,3,FALSE),"")</f>
        <v/>
      </c>
    </row>
    <row r="96" spans="1:6" x14ac:dyDescent="0.25">
      <c r="A96" s="61">
        <v>87</v>
      </c>
      <c r="B96" s="85"/>
      <c r="C96" s="85"/>
      <c r="E96" s="136"/>
      <c r="F96" s="135" t="str">
        <f>IFERROR(-VLOOKUP(SMALL(Kollektenübersicht!$O$17:$O$116,$A96),Kollektenübersicht!$O:$Q,3,FALSE),"")</f>
        <v/>
      </c>
    </row>
    <row r="97" spans="1:6" x14ac:dyDescent="0.25">
      <c r="A97" s="61">
        <v>88</v>
      </c>
      <c r="B97" s="85"/>
      <c r="C97" s="85"/>
      <c r="E97" s="136"/>
      <c r="F97" s="135" t="str">
        <f>IFERROR(-VLOOKUP(SMALL(Kollektenübersicht!$O$17:$O$116,$A97),Kollektenübersicht!$O:$Q,3,FALSE),"")</f>
        <v/>
      </c>
    </row>
    <row r="98" spans="1:6" x14ac:dyDescent="0.25">
      <c r="A98" s="61">
        <v>89</v>
      </c>
      <c r="B98" s="85"/>
      <c r="C98" s="85"/>
      <c r="E98" s="136"/>
      <c r="F98" s="135" t="str">
        <f>IFERROR(-VLOOKUP(SMALL(Kollektenübersicht!$O$17:$O$116,$A98),Kollektenübersicht!$O:$Q,3,FALSE),"")</f>
        <v/>
      </c>
    </row>
    <row r="99" spans="1:6" x14ac:dyDescent="0.25">
      <c r="A99" s="61">
        <v>90</v>
      </c>
      <c r="B99" s="85"/>
      <c r="C99" s="85"/>
      <c r="E99" s="136"/>
      <c r="F99" s="135" t="str">
        <f>IFERROR(-VLOOKUP(SMALL(Kollektenübersicht!$O$17:$O$116,$A99),Kollektenübersicht!$O:$Q,3,FALSE),"")</f>
        <v/>
      </c>
    </row>
    <row r="100" spans="1:6" x14ac:dyDescent="0.25">
      <c r="A100" s="61">
        <v>91</v>
      </c>
      <c r="B100" s="85"/>
      <c r="C100" s="85"/>
      <c r="E100" s="136"/>
      <c r="F100" s="135" t="str">
        <f>IFERROR(-VLOOKUP(SMALL(Kollektenübersicht!$O$17:$O$116,$A100),Kollektenübersicht!$O:$Q,3,FALSE),"")</f>
        <v/>
      </c>
    </row>
    <row r="101" spans="1:6" x14ac:dyDescent="0.25">
      <c r="A101" s="61">
        <v>92</v>
      </c>
      <c r="B101" s="85"/>
      <c r="C101" s="85"/>
      <c r="E101" s="136"/>
      <c r="F101" s="135" t="str">
        <f>IFERROR(-VLOOKUP(SMALL(Kollektenübersicht!$O$17:$O$116,$A101),Kollektenübersicht!$O:$Q,3,FALSE),"")</f>
        <v/>
      </c>
    </row>
    <row r="102" spans="1:6" x14ac:dyDescent="0.25">
      <c r="A102" s="61">
        <v>93</v>
      </c>
      <c r="B102" s="85"/>
      <c r="C102" s="85"/>
      <c r="E102" s="136"/>
      <c r="F102" s="135" t="str">
        <f>IFERROR(-VLOOKUP(SMALL(Kollektenübersicht!$O$17:$O$116,$A102),Kollektenübersicht!$O:$Q,3,FALSE),"")</f>
        <v/>
      </c>
    </row>
    <row r="103" spans="1:6" x14ac:dyDescent="0.25">
      <c r="A103" s="61">
        <v>94</v>
      </c>
      <c r="B103" s="85"/>
      <c r="C103" s="85"/>
      <c r="E103" s="136"/>
      <c r="F103" s="135" t="str">
        <f>IFERROR(-VLOOKUP(SMALL(Kollektenübersicht!$O$17:$O$116,$A103),Kollektenübersicht!$O:$Q,3,FALSE),"")</f>
        <v/>
      </c>
    </row>
    <row r="104" spans="1:6" x14ac:dyDescent="0.25">
      <c r="A104" s="61">
        <v>95</v>
      </c>
      <c r="B104" s="85"/>
      <c r="C104" s="85"/>
      <c r="E104" s="136"/>
      <c r="F104" s="135" t="str">
        <f>IFERROR(-VLOOKUP(SMALL(Kollektenübersicht!$O$17:$O$116,$A104),Kollektenübersicht!$O:$Q,3,FALSE),"")</f>
        <v/>
      </c>
    </row>
    <row r="105" spans="1:6" x14ac:dyDescent="0.25">
      <c r="A105" s="61">
        <v>96</v>
      </c>
      <c r="B105" s="85"/>
      <c r="C105" s="85"/>
      <c r="E105" s="136"/>
      <c r="F105" s="135" t="str">
        <f>IFERROR(-VLOOKUP(SMALL(Kollektenübersicht!$O$17:$O$116,$A105),Kollektenübersicht!$O:$Q,3,FALSE),"")</f>
        <v/>
      </c>
    </row>
    <row r="106" spans="1:6" x14ac:dyDescent="0.25">
      <c r="A106" s="61">
        <v>97</v>
      </c>
      <c r="B106" s="85"/>
      <c r="C106" s="85"/>
      <c r="E106" s="136"/>
      <c r="F106" s="135" t="str">
        <f>IFERROR(-VLOOKUP(SMALL(Kollektenübersicht!$O$17:$O$116,$A106),Kollektenübersicht!$O:$Q,3,FALSE),"")</f>
        <v/>
      </c>
    </row>
    <row r="107" spans="1:6" x14ac:dyDescent="0.25">
      <c r="A107" s="61">
        <v>98</v>
      </c>
      <c r="B107" s="85"/>
      <c r="C107" s="85"/>
      <c r="E107" s="136"/>
      <c r="F107" s="135" t="str">
        <f>IFERROR(-VLOOKUP(SMALL(Kollektenübersicht!$O$17:$O$116,$A107),Kollektenübersicht!$O:$Q,3,FALSE),"")</f>
        <v/>
      </c>
    </row>
    <row r="108" spans="1:6" x14ac:dyDescent="0.25">
      <c r="A108" s="61">
        <v>99</v>
      </c>
      <c r="B108" s="85"/>
      <c r="C108" s="85"/>
      <c r="E108" s="136"/>
      <c r="F108" s="135" t="str">
        <f>IFERROR(-VLOOKUP(SMALL(Kollektenübersicht!$O$17:$O$116,$A108),Kollektenübersicht!$O:$Q,3,FALSE),"")</f>
        <v/>
      </c>
    </row>
    <row r="109" spans="1:6" x14ac:dyDescent="0.25">
      <c r="A109" s="61">
        <v>100</v>
      </c>
      <c r="B109" s="85"/>
      <c r="C109" s="85"/>
      <c r="E109" s="136"/>
      <c r="F109" s="135" t="str">
        <f>IFERROR(-VLOOKUP(SMALL(Kollektenübersicht!$O$17:$O$116,$A109),Kollektenübersicht!$O:$Q,3,FALSE),"")</f>
        <v/>
      </c>
    </row>
  </sheetData>
  <sheetProtection algorithmName="SHA-512" hashValue="un9yY1LFk70vyjllY9NyvBYOWE2k6y3LEDvVkCr5NWaW9mCoFCs2v+rOlstaysOho2JMM1u/lfuHd+jrzE/wlA==" saltValue="WNkprfFHH3kOPCsc91DdvA==" spinCount="100000" sheet="1" objects="1" scenarios="1" selectLockedCells="1"/>
  <mergeCells count="4">
    <mergeCell ref="B8:C8"/>
    <mergeCell ref="E8:F8"/>
    <mergeCell ref="B4:C4"/>
    <mergeCell ref="E4:F4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614C-4C04-426C-ADBA-30E28470D186}">
  <sheetPr codeName="Tabelle6">
    <tabColor rgb="FF92D050"/>
  </sheetPr>
  <dimension ref="A1:M177"/>
  <sheetViews>
    <sheetView topLeftCell="C1" zoomScaleNormal="100" workbookViewId="0">
      <selection activeCell="M27" sqref="M27"/>
    </sheetView>
  </sheetViews>
  <sheetFormatPr baseColWidth="10" defaultRowHeight="15" x14ac:dyDescent="0.25"/>
  <cols>
    <col min="1" max="1" width="11.5703125" style="7" hidden="1" customWidth="1"/>
    <col min="2" max="2" width="22.7109375" hidden="1" customWidth="1"/>
    <col min="3" max="3" width="32.7109375" bestFit="1" customWidth="1"/>
    <col min="4" max="4" width="30.7109375" customWidth="1"/>
    <col min="5" max="5" width="14.7109375" bestFit="1" customWidth="1"/>
    <col min="6" max="7" width="13" style="7" customWidth="1"/>
    <col min="8" max="8" width="17" bestFit="1" customWidth="1"/>
  </cols>
  <sheetData>
    <row r="1" spans="1:13" ht="15.75" thickBot="1" x14ac:dyDescent="0.3"/>
    <row r="2" spans="1:13" ht="14.45" customHeight="1" x14ac:dyDescent="0.25">
      <c r="C2" s="172" t="s">
        <v>30</v>
      </c>
      <c r="D2" s="172"/>
      <c r="E2" s="102"/>
      <c r="G2" s="175" t="str">
        <f>IF(Kollektenübersicht!F10="","",'Bestandsermittlung Abrechnung'!G2:I3)</f>
        <v/>
      </c>
      <c r="H2" s="176"/>
      <c r="I2" s="159" t="s">
        <v>64</v>
      </c>
      <c r="J2" s="159"/>
    </row>
    <row r="3" spans="1:13" ht="15" customHeight="1" thickBot="1" x14ac:dyDescent="0.3">
      <c r="C3" s="172"/>
      <c r="D3" s="172"/>
      <c r="E3" s="102"/>
      <c r="G3" s="177"/>
      <c r="H3" s="178"/>
      <c r="I3" s="159"/>
      <c r="J3" s="159"/>
    </row>
    <row r="5" spans="1:13" x14ac:dyDescent="0.25">
      <c r="A5" s="83"/>
      <c r="F5" s="83"/>
      <c r="G5" s="83"/>
    </row>
    <row r="6" spans="1:13" ht="26.25" x14ac:dyDescent="0.4">
      <c r="A6" s="83"/>
      <c r="C6" s="103" t="s">
        <v>28</v>
      </c>
      <c r="D6" s="103"/>
      <c r="F6" s="83"/>
      <c r="G6" s="83"/>
    </row>
    <row r="7" spans="1:13" x14ac:dyDescent="0.25">
      <c r="A7" s="83"/>
      <c r="C7" t="s">
        <v>104</v>
      </c>
      <c r="F7" s="83"/>
      <c r="G7" s="83"/>
    </row>
    <row r="8" spans="1:13" x14ac:dyDescent="0.25">
      <c r="A8" s="83"/>
      <c r="G8" s="143" t="s">
        <v>29</v>
      </c>
      <c r="H8" s="20">
        <f>SUM(H12:H111)</f>
        <v>0</v>
      </c>
    </row>
    <row r="9" spans="1:13" x14ac:dyDescent="0.25">
      <c r="A9" s="83"/>
      <c r="G9" s="143" t="s">
        <v>103</v>
      </c>
      <c r="H9" s="20">
        <f>SUMIFS(Kollektenübersicht!J:J,Kollektenübersicht!B:B,"Kontoführung und sonstige Kosten")</f>
        <v>0</v>
      </c>
    </row>
    <row r="11" spans="1:13" x14ac:dyDescent="0.25">
      <c r="A11" s="179" t="s">
        <v>71</v>
      </c>
      <c r="B11" s="179"/>
      <c r="C11" s="23" t="s">
        <v>7</v>
      </c>
      <c r="D11" s="23" t="s">
        <v>4</v>
      </c>
      <c r="E11" s="23" t="s">
        <v>15</v>
      </c>
      <c r="F11" s="24" t="s">
        <v>14</v>
      </c>
      <c r="G11" s="24" t="s">
        <v>16</v>
      </c>
      <c r="H11" s="23" t="s">
        <v>17</v>
      </c>
      <c r="I11" s="22"/>
      <c r="J11" s="22"/>
      <c r="K11" s="22"/>
      <c r="L11" s="22"/>
      <c r="M11" s="22"/>
    </row>
    <row r="12" spans="1:13" x14ac:dyDescent="0.25">
      <c r="A12" s="7">
        <v>1</v>
      </c>
      <c r="B12" s="7" t="str">
        <f>IFERROR(SMALL(Nebenrechnung!C:C,Bestandsübersicht!A12),"")</f>
        <v/>
      </c>
      <c r="C12" s="25" t="str">
        <f>IF(B12="","",VLOOKUP(B12,Nebenrechnung!C:E,3,FALSE))</f>
        <v/>
      </c>
      <c r="D12" s="26" t="str">
        <f>IF(B12="","",IF(LEFT(B12,1)*1&gt;3,"Keine Zweckbindung",IF(B12="","",VLOOKUP(B12,Nebenrechnung!C:D,2,FALSE))))</f>
        <v/>
      </c>
      <c r="E12" s="30" t="str">
        <f>IF(D12="","",IF(C12="Kollektenbons",Kollektenbons!C$6,IF(OR(C12="Freie Kollekte",C12="Freie Spende"),SUMIFS(Anfangsbestände!F:F,Anfangsbestände!A:A,Bestandsübersicht!C12),SUMIFS(Anfangsbestände!F:F,Anfangsbestände!D:D,CONCATENATE(C12,Bestandsübersicht!D12)))))</f>
        <v/>
      </c>
      <c r="F12" s="34" t="str">
        <f>IF($B12="","",IF(C12="Kollektenbons",SUM(Kollektenbons!C$10:C$109),IF(LEFT($B12,1)*1&gt;3,SUMIFS(Kollektenübersicht!H:H,Kollektenübersicht!$D:$D,Bestandsübersicht!$B12),IF(LEFT($B12,1)*1=1,SUMIFS(Kollektenübersicht!H:H,Kollektenübersicht!$E:$E,Bestandsübersicht!$D12),IF(OR(LEFT($B12,1)*1=2,LEFT($B12,1)*1=3),SUMIFS(Kollektenübersicht!H:H,Kollektenübersicht!$F:$F,Bestandsübersicht!$D12),"")))))</f>
        <v/>
      </c>
      <c r="G12" s="34" t="str">
        <f>IF($B12="","",IF(C12="Kollektenbons",SUM(Kollektenbons!F$10:F$109),IF(LEFT($B12,1)*1&gt;3,SUMIFS(Kollektenübersicht!J:J,Kollektenübersicht!$D:$D,Bestandsübersicht!$B12),IF(LEFT($B12,1)*1=1,SUMIFS(Kollektenübersicht!J:J,Kollektenübersicht!$E:$E,Bestandsübersicht!$D12),IF(OR(LEFT($B12,1)*1=2,LEFT($B12,1)*1=3),SUMIFS(Kollektenübersicht!J:J,Kollektenübersicht!$F:$F,Bestandsübersicht!$D12),"")))))</f>
        <v/>
      </c>
      <c r="H12" s="30" t="str">
        <f t="shared" ref="H12:H43" si="0">IF(B12="","",E12+F12+G12)</f>
        <v/>
      </c>
    </row>
    <row r="13" spans="1:13" x14ac:dyDescent="0.25">
      <c r="A13" s="7">
        <v>2</v>
      </c>
      <c r="B13" s="83" t="str">
        <f>IFERROR(SMALL(Nebenrechnung!C:C,Bestandsübersicht!A13),"")</f>
        <v/>
      </c>
      <c r="C13" s="25" t="str">
        <f>IF(B13="","",VLOOKUP(B13,Nebenrechnung!C:E,3,FALSE))</f>
        <v/>
      </c>
      <c r="D13" s="26" t="str">
        <f>IF(B13="","",IF(LEFT(B13,1)*1&gt;3,"Keine Zweckbindung",IF(B13="","",VLOOKUP(B13,Nebenrechnung!C:D,2,FALSE))))</f>
        <v/>
      </c>
      <c r="E13" s="30" t="str">
        <f>IF(D13="","",IF(C13="Kollektenbons",Kollektenbons!C$6,IF(OR(C13="Freie Kollekte",C13="Freie Spende"),SUMIFS(Anfangsbestände!F:F,Anfangsbestände!A:A,Bestandsübersicht!C13),SUMIFS(Anfangsbestände!F:F,Anfangsbestände!D:D,CONCATENATE(C13,Bestandsübersicht!D13)))))</f>
        <v/>
      </c>
      <c r="F13" s="34" t="str">
        <f>IF($B13="","",IF(C13="Kollektenbons",SUM(Kollektenbons!C$10:C$109),IF(LEFT($B13,1)*1&gt;3,SUMIFS(Kollektenübersicht!H:H,Kollektenübersicht!$D:$D,Bestandsübersicht!$B13),IF(LEFT($B13,1)*1=1,SUMIFS(Kollektenübersicht!H:H,Kollektenübersicht!$E:$E,Bestandsübersicht!$D13),IF(OR(LEFT($B13,1)*1=2,LEFT($B13,1)*1=3),SUMIFS(Kollektenübersicht!H:H,Kollektenübersicht!$F:$F,Bestandsübersicht!$D13),"")))))</f>
        <v/>
      </c>
      <c r="G13" s="34" t="str">
        <f>IF($B13="","",IF(C13="Kollektenbons",SUM(Kollektenbons!F$10:F$109),IF(LEFT($B13,1)*1&gt;3,SUMIFS(Kollektenübersicht!J:J,Kollektenübersicht!$D:$D,Bestandsübersicht!$B13),IF(LEFT($B13,1)*1=1,SUMIFS(Kollektenübersicht!J:J,Kollektenübersicht!$E:$E,Bestandsübersicht!$D13),IF(OR(LEFT($B13,1)*1=2,LEFT($B13,1)*1=3),SUMIFS(Kollektenübersicht!J:J,Kollektenübersicht!$F:$F,Bestandsübersicht!$D13),"")))))</f>
        <v/>
      </c>
      <c r="H13" s="30" t="str">
        <f t="shared" si="0"/>
        <v/>
      </c>
    </row>
    <row r="14" spans="1:13" x14ac:dyDescent="0.25">
      <c r="A14" s="7">
        <v>3</v>
      </c>
      <c r="B14" s="83" t="str">
        <f>IFERROR(SMALL(Nebenrechnung!C:C,Bestandsübersicht!A14),"")</f>
        <v/>
      </c>
      <c r="C14" s="25" t="str">
        <f>IF(B14="","",VLOOKUP(B14,Nebenrechnung!C:E,3,FALSE))</f>
        <v/>
      </c>
      <c r="D14" s="26" t="str">
        <f>IF(B14="","",IF(LEFT(B14,1)*1&gt;3,"Keine Zweckbindung",IF(B14="","",VLOOKUP(B14,Nebenrechnung!C:D,2,FALSE))))</f>
        <v/>
      </c>
      <c r="E14" s="30" t="str">
        <f>IF(D14="","",IF(C14="Kollektenbons",Kollektenbons!C$6,IF(OR(C14="Freie Kollekte",C14="Freie Spende"),SUMIFS(Anfangsbestände!F:F,Anfangsbestände!A:A,Bestandsübersicht!C14),SUMIFS(Anfangsbestände!F:F,Anfangsbestände!D:D,CONCATENATE(C14,Bestandsübersicht!D14)))))</f>
        <v/>
      </c>
      <c r="F14" s="34" t="str">
        <f>IF($B14="","",IF(C14="Kollektenbons",SUM(Kollektenbons!C$10:C$109),IF(LEFT($B14,1)*1&gt;3,SUMIFS(Kollektenübersicht!H:H,Kollektenübersicht!$D:$D,Bestandsübersicht!$B14),IF(LEFT($B14,1)*1=1,SUMIFS(Kollektenübersicht!H:H,Kollektenübersicht!$E:$E,Bestandsübersicht!$D14),IF(OR(LEFT($B14,1)*1=2,LEFT($B14,1)*1=3),SUMIFS(Kollektenübersicht!H:H,Kollektenübersicht!$F:$F,Bestandsübersicht!$D14),"")))))</f>
        <v/>
      </c>
      <c r="G14" s="34" t="str">
        <f>IF($B14="","",IF(C14="Kollektenbons",SUM(Kollektenbons!F$10:F$109),IF(LEFT($B14,1)*1&gt;3,SUMIFS(Kollektenübersicht!J:J,Kollektenübersicht!$D:$D,Bestandsübersicht!$B14),IF(LEFT($B14,1)*1=1,SUMIFS(Kollektenübersicht!J:J,Kollektenübersicht!$E:$E,Bestandsübersicht!$D14),IF(OR(LEFT($B14,1)*1=2,LEFT($B14,1)*1=3),SUMIFS(Kollektenübersicht!J:J,Kollektenübersicht!$F:$F,Bestandsübersicht!$D14),"")))))</f>
        <v/>
      </c>
      <c r="H14" s="30" t="str">
        <f t="shared" si="0"/>
        <v/>
      </c>
    </row>
    <row r="15" spans="1:13" x14ac:dyDescent="0.25">
      <c r="A15" s="7">
        <v>4</v>
      </c>
      <c r="B15" s="83" t="str">
        <f>IFERROR(SMALL(Nebenrechnung!C:C,Bestandsübersicht!A15),"")</f>
        <v/>
      </c>
      <c r="C15" s="25" t="str">
        <f>IF(B15="","",VLOOKUP(B15,Nebenrechnung!C:E,3,FALSE))</f>
        <v/>
      </c>
      <c r="D15" s="26" t="str">
        <f>IF(B15="","",IF(LEFT(B15,1)*1&gt;3,"Keine Zweckbindung",IF(B15="","",VLOOKUP(B15,Nebenrechnung!C:D,2,FALSE))))</f>
        <v/>
      </c>
      <c r="E15" s="30" t="str">
        <f>IF(D15="","",IF(C15="Kollektenbons",Kollektenbons!C$6,IF(OR(C15="Freie Kollekte",C15="Freie Spende"),SUMIFS(Anfangsbestände!F:F,Anfangsbestände!A:A,Bestandsübersicht!C15),SUMIFS(Anfangsbestände!F:F,Anfangsbestände!D:D,CONCATENATE(C15,Bestandsübersicht!D15)))))</f>
        <v/>
      </c>
      <c r="F15" s="34" t="str">
        <f>IF($B15="","",IF(C15="Kollektenbons",SUM(Kollektenbons!C$10:C$109),IF(LEFT($B15,1)*1&gt;3,SUMIFS(Kollektenübersicht!H:H,Kollektenübersicht!$D:$D,Bestandsübersicht!$B15),IF(LEFT($B15,1)*1=1,SUMIFS(Kollektenübersicht!H:H,Kollektenübersicht!$E:$E,Bestandsübersicht!$D15),IF(OR(LEFT($B15,1)*1=2,LEFT($B15,1)*1=3),SUMIFS(Kollektenübersicht!H:H,Kollektenübersicht!$F:$F,Bestandsübersicht!$D15),"")))))</f>
        <v/>
      </c>
      <c r="G15" s="34" t="str">
        <f>IF($B15="","",IF(C15="Kollektenbons",SUM(Kollektenbons!F$10:F$109),IF(LEFT($B15,1)*1&gt;3,SUMIFS(Kollektenübersicht!J:J,Kollektenübersicht!$D:$D,Bestandsübersicht!$B15),IF(LEFT($B15,1)*1=1,SUMIFS(Kollektenübersicht!J:J,Kollektenübersicht!$E:$E,Bestandsübersicht!$D15),IF(OR(LEFT($B15,1)*1=2,LEFT($B15,1)*1=3),SUMIFS(Kollektenübersicht!J:J,Kollektenübersicht!$F:$F,Bestandsübersicht!$D15),"")))))</f>
        <v/>
      </c>
      <c r="H15" s="30" t="str">
        <f t="shared" si="0"/>
        <v/>
      </c>
    </row>
    <row r="16" spans="1:13" x14ac:dyDescent="0.25">
      <c r="A16" s="7">
        <v>5</v>
      </c>
      <c r="B16" s="83" t="str">
        <f>IFERROR(SMALL(Nebenrechnung!C:C,Bestandsübersicht!A16),"")</f>
        <v/>
      </c>
      <c r="C16" s="25" t="str">
        <f>IF(B16="","",VLOOKUP(B16,Nebenrechnung!C:E,3,FALSE))</f>
        <v/>
      </c>
      <c r="D16" s="26" t="str">
        <f>IF(B16="","",IF(LEFT(B16,1)*1&gt;3,"Keine Zweckbindung",IF(B16="","",VLOOKUP(B16,Nebenrechnung!C:D,2,FALSE))))</f>
        <v/>
      </c>
      <c r="E16" s="30" t="str">
        <f>IF(D16="","",IF(C16="Kollektenbons",Kollektenbons!C$6,IF(OR(C16="Freie Kollekte",C16="Freie Spende"),SUMIFS(Anfangsbestände!F:F,Anfangsbestände!A:A,Bestandsübersicht!C16),SUMIFS(Anfangsbestände!F:F,Anfangsbestände!D:D,CONCATENATE(C16,Bestandsübersicht!D16)))))</f>
        <v/>
      </c>
      <c r="F16" s="34" t="str">
        <f>IF($B16="","",IF(C16="Kollektenbons",SUM(Kollektenbons!C$10:C$109),IF(LEFT($B16,1)*1&gt;3,SUMIFS(Kollektenübersicht!H:H,Kollektenübersicht!$D:$D,Bestandsübersicht!$B16),IF(LEFT($B16,1)*1=1,SUMIFS(Kollektenübersicht!H:H,Kollektenübersicht!$E:$E,Bestandsübersicht!$D16),IF(OR(LEFT($B16,1)*1=2,LEFT($B16,1)*1=3),SUMIFS(Kollektenübersicht!H:H,Kollektenübersicht!$F:$F,Bestandsübersicht!$D16),"")))))</f>
        <v/>
      </c>
      <c r="G16" s="34" t="str">
        <f>IF($B16="","",IF(C16="Kollektenbons",SUM(Kollektenbons!F$10:F$109),IF(LEFT($B16,1)*1&gt;3,SUMIFS(Kollektenübersicht!J:J,Kollektenübersicht!$D:$D,Bestandsübersicht!$B16),IF(LEFT($B16,1)*1=1,SUMIFS(Kollektenübersicht!J:J,Kollektenübersicht!$E:$E,Bestandsübersicht!$D16),IF(OR(LEFT($B16,1)*1=2,LEFT($B16,1)*1=3),SUMIFS(Kollektenübersicht!J:J,Kollektenübersicht!$F:$F,Bestandsübersicht!$D16),"")))))</f>
        <v/>
      </c>
      <c r="H16" s="30" t="str">
        <f t="shared" si="0"/>
        <v/>
      </c>
    </row>
    <row r="17" spans="1:8" x14ac:dyDescent="0.25">
      <c r="A17" s="7">
        <v>6</v>
      </c>
      <c r="B17" s="83" t="str">
        <f>IFERROR(SMALL(Nebenrechnung!C:C,Bestandsübersicht!A17),"")</f>
        <v/>
      </c>
      <c r="C17" s="25" t="str">
        <f>IF(B17="","",VLOOKUP(B17,Nebenrechnung!C:E,3,FALSE))</f>
        <v/>
      </c>
      <c r="D17" s="26" t="str">
        <f>IF(B17="","",IF(LEFT(B17,1)*1&gt;3,"Keine Zweckbindung",IF(B17="","",VLOOKUP(B17,Nebenrechnung!C:D,2,FALSE))))</f>
        <v/>
      </c>
      <c r="E17" s="30" t="str">
        <f>IF(D17="","",IF(C17="Kollektenbons",Kollektenbons!C$6,IF(OR(C17="Freie Kollekte",C17="Freie Spende"),SUMIFS(Anfangsbestände!F:F,Anfangsbestände!A:A,Bestandsübersicht!C17),SUMIFS(Anfangsbestände!F:F,Anfangsbestände!D:D,CONCATENATE(C17,Bestandsübersicht!D17)))))</f>
        <v/>
      </c>
      <c r="F17" s="34" t="str">
        <f>IF($B17="","",IF(C17="Kollektenbons",SUM(Kollektenbons!C$10:C$109),IF(LEFT($B17,1)*1&gt;3,SUMIFS(Kollektenübersicht!H:H,Kollektenübersicht!$D:$D,Bestandsübersicht!$B17),IF(LEFT($B17,1)*1=1,SUMIFS(Kollektenübersicht!H:H,Kollektenübersicht!$E:$E,Bestandsübersicht!$D17),IF(OR(LEFT($B17,1)*1=2,LEFT($B17,1)*1=3),SUMIFS(Kollektenübersicht!H:H,Kollektenübersicht!$F:$F,Bestandsübersicht!$D17),"")))))</f>
        <v/>
      </c>
      <c r="G17" s="34" t="str">
        <f>IF($B17="","",IF(C17="Kollektenbons",SUM(Kollektenbons!F$10:F$109),IF(LEFT($B17,1)*1&gt;3,SUMIFS(Kollektenübersicht!J:J,Kollektenübersicht!$D:$D,Bestandsübersicht!$B17),IF(LEFT($B17,1)*1=1,SUMIFS(Kollektenübersicht!J:J,Kollektenübersicht!$E:$E,Bestandsübersicht!$D17),IF(OR(LEFT($B17,1)*1=2,LEFT($B17,1)*1=3),SUMIFS(Kollektenübersicht!J:J,Kollektenübersicht!$F:$F,Bestandsübersicht!$D17),"")))))</f>
        <v/>
      </c>
      <c r="H17" s="30" t="str">
        <f t="shared" si="0"/>
        <v/>
      </c>
    </row>
    <row r="18" spans="1:8" x14ac:dyDescent="0.25">
      <c r="A18" s="7">
        <v>7</v>
      </c>
      <c r="B18" s="83" t="str">
        <f>IFERROR(SMALL(Nebenrechnung!C:C,Bestandsübersicht!A18),"")</f>
        <v/>
      </c>
      <c r="C18" s="25" t="str">
        <f>IF(B18="","",VLOOKUP(B18,Nebenrechnung!C:E,3,FALSE))</f>
        <v/>
      </c>
      <c r="D18" s="26" t="str">
        <f>IF(B18="","",IF(LEFT(B18,1)*1&gt;3,"Keine Zweckbindung",IF(B18="","",VLOOKUP(B18,Nebenrechnung!C:D,2,FALSE))))</f>
        <v/>
      </c>
      <c r="E18" s="30" t="str">
        <f>IF(D18="","",IF(C18="Kollektenbons",Kollektenbons!C$6,IF(OR(C18="Freie Kollekte",C18="Freie Spende"),SUMIFS(Anfangsbestände!F:F,Anfangsbestände!A:A,Bestandsübersicht!C18),SUMIFS(Anfangsbestände!F:F,Anfangsbestände!D:D,CONCATENATE(C18,Bestandsübersicht!D18)))))</f>
        <v/>
      </c>
      <c r="F18" s="34" t="str">
        <f>IF($B18="","",IF(C18="Kollektenbons",SUM(Kollektenbons!C$10:C$109),IF(LEFT($B18,1)*1&gt;3,SUMIFS(Kollektenübersicht!H:H,Kollektenübersicht!$D:$D,Bestandsübersicht!$B18),IF(LEFT($B18,1)*1=1,SUMIFS(Kollektenübersicht!H:H,Kollektenübersicht!$E:$E,Bestandsübersicht!$D18),IF(OR(LEFT($B18,1)*1=2,LEFT($B18,1)*1=3),SUMIFS(Kollektenübersicht!H:H,Kollektenübersicht!$F:$F,Bestandsübersicht!$D18),"")))))</f>
        <v/>
      </c>
      <c r="G18" s="34" t="str">
        <f>IF($B18="","",IF(C18="Kollektenbons",SUM(Kollektenbons!F$10:F$109),IF(LEFT($B18,1)*1&gt;3,SUMIFS(Kollektenübersicht!J:J,Kollektenübersicht!$D:$D,Bestandsübersicht!$B18),IF(LEFT($B18,1)*1=1,SUMIFS(Kollektenübersicht!J:J,Kollektenübersicht!$E:$E,Bestandsübersicht!$D18),IF(OR(LEFT($B18,1)*1=2,LEFT($B18,1)*1=3),SUMIFS(Kollektenübersicht!J:J,Kollektenübersicht!$F:$F,Bestandsübersicht!$D18),"")))))</f>
        <v/>
      </c>
      <c r="H18" s="30" t="str">
        <f t="shared" si="0"/>
        <v/>
      </c>
    </row>
    <row r="19" spans="1:8" x14ac:dyDescent="0.25">
      <c r="A19" s="7">
        <v>8</v>
      </c>
      <c r="B19" s="83" t="str">
        <f>IFERROR(SMALL(Nebenrechnung!C:C,Bestandsübersicht!A19),"")</f>
        <v/>
      </c>
      <c r="C19" s="25" t="str">
        <f>IF(B19="","",VLOOKUP(B19,Nebenrechnung!C:E,3,FALSE))</f>
        <v/>
      </c>
      <c r="D19" s="26" t="str">
        <f>IF(B19="","",IF(LEFT(B19,1)*1&gt;3,"Keine Zweckbindung",IF(B19="","",VLOOKUP(B19,Nebenrechnung!C:D,2,FALSE))))</f>
        <v/>
      </c>
      <c r="E19" s="30" t="str">
        <f>IF(D19="","",IF(C19="Kollektenbons",Kollektenbons!C$6,IF(OR(C19="Freie Kollekte",C19="Freie Spende"),SUMIFS(Anfangsbestände!F:F,Anfangsbestände!A:A,Bestandsübersicht!C19),SUMIFS(Anfangsbestände!F:F,Anfangsbestände!D:D,CONCATENATE(C19,Bestandsübersicht!D19)))))</f>
        <v/>
      </c>
      <c r="F19" s="34" t="str">
        <f>IF($B19="","",IF(C19="Kollektenbons",SUM(Kollektenbons!C$10:C$109),IF(LEFT($B19,1)*1&gt;3,SUMIFS(Kollektenübersicht!H:H,Kollektenübersicht!$D:$D,Bestandsübersicht!$B19),IF(LEFT($B19,1)*1=1,SUMIFS(Kollektenübersicht!H:H,Kollektenübersicht!$E:$E,Bestandsübersicht!$D19),IF(OR(LEFT($B19,1)*1=2,LEFT($B19,1)*1=3),SUMIFS(Kollektenübersicht!H:H,Kollektenübersicht!$F:$F,Bestandsübersicht!$D19),"")))))</f>
        <v/>
      </c>
      <c r="G19" s="34" t="str">
        <f>IF($B19="","",IF(C19="Kollektenbons",SUM(Kollektenbons!F$10:F$109),IF(LEFT($B19,1)*1&gt;3,SUMIFS(Kollektenübersicht!J:J,Kollektenübersicht!$D:$D,Bestandsübersicht!$B19),IF(LEFT($B19,1)*1=1,SUMIFS(Kollektenübersicht!J:J,Kollektenübersicht!$E:$E,Bestandsübersicht!$D19),IF(OR(LEFT($B19,1)*1=2,LEFT($B19,1)*1=3),SUMIFS(Kollektenübersicht!J:J,Kollektenübersicht!$F:$F,Bestandsübersicht!$D19),"")))))</f>
        <v/>
      </c>
      <c r="H19" s="30" t="str">
        <f t="shared" si="0"/>
        <v/>
      </c>
    </row>
    <row r="20" spans="1:8" x14ac:dyDescent="0.25">
      <c r="A20" s="7">
        <v>9</v>
      </c>
      <c r="B20" s="83" t="str">
        <f>IFERROR(SMALL(Nebenrechnung!C:C,Bestandsübersicht!A20),"")</f>
        <v/>
      </c>
      <c r="C20" s="25" t="str">
        <f>IF(B20="","",VLOOKUP(B20,Nebenrechnung!C:E,3,FALSE))</f>
        <v/>
      </c>
      <c r="D20" s="26" t="str">
        <f>IF(B20="","",IF(LEFT(B20,1)*1&gt;3,"Keine Zweckbindung",IF(B20="","",VLOOKUP(B20,Nebenrechnung!C:D,2,FALSE))))</f>
        <v/>
      </c>
      <c r="E20" s="30" t="str">
        <f>IF(D20="","",IF(C20="Kollektenbons",Kollektenbons!C$6,IF(OR(C20="Freie Kollekte",C20="Freie Spende"),SUMIFS(Anfangsbestände!F:F,Anfangsbestände!A:A,Bestandsübersicht!C20),SUMIFS(Anfangsbestände!F:F,Anfangsbestände!D:D,CONCATENATE(C20,Bestandsübersicht!D20)))))</f>
        <v/>
      </c>
      <c r="F20" s="34" t="str">
        <f>IF($B20="","",IF(C20="Kollektenbons",SUM(Kollektenbons!C$10:C$109),IF(LEFT($B20,1)*1&gt;3,SUMIFS(Kollektenübersicht!H:H,Kollektenübersicht!$D:$D,Bestandsübersicht!$B20),IF(LEFT($B20,1)*1=1,SUMIFS(Kollektenübersicht!H:H,Kollektenübersicht!$E:$E,Bestandsübersicht!$D20),IF(OR(LEFT($B20,1)*1=2,LEFT($B20,1)*1=3),SUMIFS(Kollektenübersicht!H:H,Kollektenübersicht!$F:$F,Bestandsübersicht!$D20),"")))))</f>
        <v/>
      </c>
      <c r="G20" s="34" t="str">
        <f>IF($B20="","",IF(C20="Kollektenbons",SUM(Kollektenbons!F$10:F$109),IF(LEFT($B20,1)*1&gt;3,SUMIFS(Kollektenübersicht!J:J,Kollektenübersicht!$D:$D,Bestandsübersicht!$B20),IF(LEFT($B20,1)*1=1,SUMIFS(Kollektenübersicht!J:J,Kollektenübersicht!$E:$E,Bestandsübersicht!$D20),IF(OR(LEFT($B20,1)*1=2,LEFT($B20,1)*1=3),SUMIFS(Kollektenübersicht!J:J,Kollektenübersicht!$F:$F,Bestandsübersicht!$D20),"")))))</f>
        <v/>
      </c>
      <c r="H20" s="30" t="str">
        <f t="shared" si="0"/>
        <v/>
      </c>
    </row>
    <row r="21" spans="1:8" x14ac:dyDescent="0.25">
      <c r="A21" s="7">
        <v>10</v>
      </c>
      <c r="B21" s="83" t="str">
        <f>IFERROR(SMALL(Nebenrechnung!C:C,Bestandsübersicht!A21),"")</f>
        <v/>
      </c>
      <c r="C21" s="25" t="str">
        <f>IF(B21="","",VLOOKUP(B21,Nebenrechnung!C:E,3,FALSE))</f>
        <v/>
      </c>
      <c r="D21" s="26" t="str">
        <f>IF(B21="","",IF(LEFT(B21,1)*1&gt;3,"Keine Zweckbindung",IF(B21="","",VLOOKUP(B21,Nebenrechnung!C:D,2,FALSE))))</f>
        <v/>
      </c>
      <c r="E21" s="30" t="str">
        <f>IF(D21="","",IF(C21="Kollektenbons",Kollektenbons!C$6,IF(OR(C21="Freie Kollekte",C21="Freie Spende"),SUMIFS(Anfangsbestände!F:F,Anfangsbestände!A:A,Bestandsübersicht!C21),SUMIFS(Anfangsbestände!F:F,Anfangsbestände!D:D,CONCATENATE(C21,Bestandsübersicht!D21)))))</f>
        <v/>
      </c>
      <c r="F21" s="34" t="str">
        <f>IF($B21="","",IF(C21="Kollektenbons",SUM(Kollektenbons!C$10:C$109),IF(LEFT($B21,1)*1&gt;3,SUMIFS(Kollektenübersicht!H:H,Kollektenübersicht!$D:$D,Bestandsübersicht!$B21),IF(LEFT($B21,1)*1=1,SUMIFS(Kollektenübersicht!H:H,Kollektenübersicht!$E:$E,Bestandsübersicht!$D21),IF(OR(LEFT($B21,1)*1=2,LEFT($B21,1)*1=3),SUMIFS(Kollektenübersicht!H:H,Kollektenübersicht!$F:$F,Bestandsübersicht!$D21),"")))))</f>
        <v/>
      </c>
      <c r="G21" s="34" t="str">
        <f>IF($B21="","",IF(C21="Kollektenbons",SUM(Kollektenbons!F$10:F$109),IF(LEFT($B21,1)*1&gt;3,SUMIFS(Kollektenübersicht!J:J,Kollektenübersicht!$D:$D,Bestandsübersicht!$B21),IF(LEFT($B21,1)*1=1,SUMIFS(Kollektenübersicht!J:J,Kollektenübersicht!$E:$E,Bestandsübersicht!$D21),IF(OR(LEFT($B21,1)*1=2,LEFT($B21,1)*1=3),SUMIFS(Kollektenübersicht!J:J,Kollektenübersicht!$F:$F,Bestandsübersicht!$D21),"")))))</f>
        <v/>
      </c>
      <c r="H21" s="30" t="str">
        <f t="shared" si="0"/>
        <v/>
      </c>
    </row>
    <row r="22" spans="1:8" x14ac:dyDescent="0.25">
      <c r="A22" s="7">
        <v>11</v>
      </c>
      <c r="B22" s="83" t="str">
        <f>IFERROR(SMALL(Nebenrechnung!C:C,Bestandsübersicht!A22),"")</f>
        <v/>
      </c>
      <c r="C22" s="25" t="str">
        <f>IF(B22="","",VLOOKUP(B22,Nebenrechnung!C:E,3,FALSE))</f>
        <v/>
      </c>
      <c r="D22" s="26" t="str">
        <f>IF(B22="","",IF(LEFT(B22,1)*1&gt;3,"Keine Zweckbindung",IF(B22="","",VLOOKUP(B22,Nebenrechnung!C:D,2,FALSE))))</f>
        <v/>
      </c>
      <c r="E22" s="30" t="str">
        <f>IF(D22="","",IF(C22="Kollektenbons",Kollektenbons!C$6,IF(OR(C22="Freie Kollekte",C22="Freie Spende"),SUMIFS(Anfangsbestände!F:F,Anfangsbestände!A:A,Bestandsübersicht!C22),SUMIFS(Anfangsbestände!F:F,Anfangsbestände!D:D,CONCATENATE(C22,Bestandsübersicht!D22)))))</f>
        <v/>
      </c>
      <c r="F22" s="34" t="str">
        <f>IF($B22="","",IF(C22="Kollektenbons",SUM(Kollektenbons!C$10:C$109),IF(LEFT($B22,1)*1&gt;3,SUMIFS(Kollektenübersicht!H:H,Kollektenübersicht!$D:$D,Bestandsübersicht!$B22),IF(LEFT($B22,1)*1=1,SUMIFS(Kollektenübersicht!H:H,Kollektenübersicht!$E:$E,Bestandsübersicht!$D22),IF(OR(LEFT($B22,1)*1=2,LEFT($B22,1)*1=3),SUMIFS(Kollektenübersicht!H:H,Kollektenübersicht!$F:$F,Bestandsübersicht!$D22),"")))))</f>
        <v/>
      </c>
      <c r="G22" s="34" t="str">
        <f>IF($B22="","",IF(C22="Kollektenbons",SUM(Kollektenbons!F$10:F$109),IF(LEFT($B22,1)*1&gt;3,SUMIFS(Kollektenübersicht!J:J,Kollektenübersicht!$D:$D,Bestandsübersicht!$B22),IF(LEFT($B22,1)*1=1,SUMIFS(Kollektenübersicht!J:J,Kollektenübersicht!$E:$E,Bestandsübersicht!$D22),IF(OR(LEFT($B22,1)*1=2,LEFT($B22,1)*1=3),SUMIFS(Kollektenübersicht!J:J,Kollektenübersicht!$F:$F,Bestandsübersicht!$D22),"")))))</f>
        <v/>
      </c>
      <c r="H22" s="30" t="str">
        <f t="shared" si="0"/>
        <v/>
      </c>
    </row>
    <row r="23" spans="1:8" x14ac:dyDescent="0.25">
      <c r="A23" s="7">
        <v>12</v>
      </c>
      <c r="B23" s="83" t="str">
        <f>IFERROR(SMALL(Nebenrechnung!C:C,Bestandsübersicht!A23),"")</f>
        <v/>
      </c>
      <c r="C23" s="25" t="str">
        <f>IF(B23="","",VLOOKUP(B23,Nebenrechnung!C:E,3,FALSE))</f>
        <v/>
      </c>
      <c r="D23" s="26" t="str">
        <f>IF(B23="","",IF(LEFT(B23,1)*1&gt;3,"Keine Zweckbindung",IF(B23="","",VLOOKUP(B23,Nebenrechnung!C:D,2,FALSE))))</f>
        <v/>
      </c>
      <c r="E23" s="30" t="str">
        <f>IF(D23="","",IF(C23="Kollektenbons",Kollektenbons!C$6,IF(OR(C23="Freie Kollekte",C23="Freie Spende"),SUMIFS(Anfangsbestände!F:F,Anfangsbestände!A:A,Bestandsübersicht!C23),SUMIFS(Anfangsbestände!F:F,Anfangsbestände!D:D,CONCATENATE(C23,Bestandsübersicht!D23)))))</f>
        <v/>
      </c>
      <c r="F23" s="34" t="str">
        <f>IF($B23="","",IF(C23="Kollektenbons",SUM(Kollektenbons!C$10:C$109),IF(LEFT($B23,1)*1&gt;3,SUMIFS(Kollektenübersicht!H:H,Kollektenübersicht!$D:$D,Bestandsübersicht!$B23),IF(LEFT($B23,1)*1=1,SUMIFS(Kollektenübersicht!H:H,Kollektenübersicht!$E:$E,Bestandsübersicht!$D23),IF(OR(LEFT($B23,1)*1=2,LEFT($B23,1)*1=3),SUMIFS(Kollektenübersicht!H:H,Kollektenübersicht!$F:$F,Bestandsübersicht!$D23),"")))))</f>
        <v/>
      </c>
      <c r="G23" s="34" t="str">
        <f>IF($B23="","",IF(C23="Kollektenbons",SUM(Kollektenbons!F$10:F$109),IF(LEFT($B23,1)*1&gt;3,SUMIFS(Kollektenübersicht!J:J,Kollektenübersicht!$D:$D,Bestandsübersicht!$B23),IF(LEFT($B23,1)*1=1,SUMIFS(Kollektenübersicht!J:J,Kollektenübersicht!$E:$E,Bestandsübersicht!$D23),IF(OR(LEFT($B23,1)*1=2,LEFT($B23,1)*1=3),SUMIFS(Kollektenübersicht!J:J,Kollektenübersicht!$F:$F,Bestandsübersicht!$D23),"")))))</f>
        <v/>
      </c>
      <c r="H23" s="30" t="str">
        <f t="shared" si="0"/>
        <v/>
      </c>
    </row>
    <row r="24" spans="1:8" x14ac:dyDescent="0.25">
      <c r="A24" s="7">
        <v>13</v>
      </c>
      <c r="B24" s="83" t="str">
        <f>IFERROR(SMALL(Nebenrechnung!C:C,Bestandsübersicht!A24),"")</f>
        <v/>
      </c>
      <c r="C24" s="25" t="str">
        <f>IF(B24="","",VLOOKUP(B24,Nebenrechnung!C:E,3,FALSE))</f>
        <v/>
      </c>
      <c r="D24" s="26" t="str">
        <f>IF(B24="","",IF(LEFT(B24,1)*1&gt;3,"Keine Zweckbindung",IF(B24="","",VLOOKUP(B24,Nebenrechnung!C:D,2,FALSE))))</f>
        <v/>
      </c>
      <c r="E24" s="30" t="str">
        <f>IF(D24="","",IF(C24="Kollektenbons",Kollektenbons!C$6,IF(OR(C24="Freie Kollekte",C24="Freie Spende"),SUMIFS(Anfangsbestände!F:F,Anfangsbestände!A:A,Bestandsübersicht!C24),SUMIFS(Anfangsbestände!F:F,Anfangsbestände!D:D,CONCATENATE(C24,Bestandsübersicht!D24)))))</f>
        <v/>
      </c>
      <c r="F24" s="34" t="str">
        <f>IF($B24="","",IF(C24="Kollektenbons",SUM(Kollektenbons!C$10:C$109),IF(LEFT($B24,1)*1&gt;3,SUMIFS(Kollektenübersicht!H:H,Kollektenübersicht!$D:$D,Bestandsübersicht!$B24),IF(LEFT($B24,1)*1=1,SUMIFS(Kollektenübersicht!H:H,Kollektenübersicht!$E:$E,Bestandsübersicht!$D24),IF(OR(LEFT($B24,1)*1=2,LEFT($B24,1)*1=3),SUMIFS(Kollektenübersicht!H:H,Kollektenübersicht!$F:$F,Bestandsübersicht!$D24),"")))))</f>
        <v/>
      </c>
      <c r="G24" s="34" t="str">
        <f>IF($B24="","",IF(C24="Kollektenbons",SUM(Kollektenbons!F$10:F$109),IF(LEFT($B24,1)*1&gt;3,SUMIFS(Kollektenübersicht!J:J,Kollektenübersicht!$D:$D,Bestandsübersicht!$B24),IF(LEFT($B24,1)*1=1,SUMIFS(Kollektenübersicht!J:J,Kollektenübersicht!$E:$E,Bestandsübersicht!$D24),IF(OR(LEFT($B24,1)*1=2,LEFT($B24,1)*1=3),SUMIFS(Kollektenübersicht!J:J,Kollektenübersicht!$F:$F,Bestandsübersicht!$D24),"")))))</f>
        <v/>
      </c>
      <c r="H24" s="30" t="str">
        <f t="shared" si="0"/>
        <v/>
      </c>
    </row>
    <row r="25" spans="1:8" x14ac:dyDescent="0.25">
      <c r="A25" s="7">
        <v>14</v>
      </c>
      <c r="B25" s="83" t="str">
        <f>IFERROR(SMALL(Nebenrechnung!C:C,Bestandsübersicht!A25),"")</f>
        <v/>
      </c>
      <c r="C25" s="25" t="str">
        <f>IF(B25="","",VLOOKUP(B25,Nebenrechnung!C:E,3,FALSE))</f>
        <v/>
      </c>
      <c r="D25" s="26" t="str">
        <f>IF(B25="","",IF(LEFT(B25,1)*1&gt;3,"Keine Zweckbindung",IF(B25="","",VLOOKUP(B25,Nebenrechnung!C:D,2,FALSE))))</f>
        <v/>
      </c>
      <c r="E25" s="30" t="str">
        <f>IF(D25="","",IF(C25="Kollektenbons",Kollektenbons!C$6,IF(OR(C25="Freie Kollekte",C25="Freie Spende"),SUMIFS(Anfangsbestände!F:F,Anfangsbestände!A:A,Bestandsübersicht!C25),SUMIFS(Anfangsbestände!F:F,Anfangsbestände!D:D,CONCATENATE(C25,Bestandsübersicht!D25)))))</f>
        <v/>
      </c>
      <c r="F25" s="34" t="str">
        <f>IF($B25="","",IF(C25="Kollektenbons",SUM(Kollektenbons!C$10:C$109),IF(LEFT($B25,1)*1&gt;3,SUMIFS(Kollektenübersicht!H:H,Kollektenübersicht!$D:$D,Bestandsübersicht!$B25),IF(LEFT($B25,1)*1=1,SUMIFS(Kollektenübersicht!H:H,Kollektenübersicht!$E:$E,Bestandsübersicht!$D25),IF(OR(LEFT($B25,1)*1=2,LEFT($B25,1)*1=3),SUMIFS(Kollektenübersicht!H:H,Kollektenübersicht!$F:$F,Bestandsübersicht!$D25),"")))))</f>
        <v/>
      </c>
      <c r="G25" s="34" t="str">
        <f>IF($B25="","",IF(C25="Kollektenbons",SUM(Kollektenbons!F$10:F$109),IF(LEFT($B25,1)*1&gt;3,SUMIFS(Kollektenübersicht!J:J,Kollektenübersicht!$D:$D,Bestandsübersicht!$B25),IF(LEFT($B25,1)*1=1,SUMIFS(Kollektenübersicht!J:J,Kollektenübersicht!$E:$E,Bestandsübersicht!$D25),IF(OR(LEFT($B25,1)*1=2,LEFT($B25,1)*1=3),SUMIFS(Kollektenübersicht!J:J,Kollektenübersicht!$F:$F,Bestandsübersicht!$D25),"")))))</f>
        <v/>
      </c>
      <c r="H25" s="30" t="str">
        <f t="shared" si="0"/>
        <v/>
      </c>
    </row>
    <row r="26" spans="1:8" x14ac:dyDescent="0.25">
      <c r="A26" s="7">
        <v>15</v>
      </c>
      <c r="B26" s="83" t="str">
        <f>IFERROR(SMALL(Nebenrechnung!C:C,Bestandsübersicht!A26),"")</f>
        <v/>
      </c>
      <c r="C26" s="25" t="str">
        <f>IF(B26="","",VLOOKUP(B26,Nebenrechnung!C:E,3,FALSE))</f>
        <v/>
      </c>
      <c r="D26" s="26" t="str">
        <f>IF(B26="","",IF(LEFT(B26,1)*1&gt;3,"Keine Zweckbindung",IF(B26="","",VLOOKUP(B26,Nebenrechnung!C:D,2,FALSE))))</f>
        <v/>
      </c>
      <c r="E26" s="30" t="str">
        <f>IF(D26="","",IF(C26="Kollektenbons",Kollektenbons!C$6,IF(OR(C26="Freie Kollekte",C26="Freie Spende"),SUMIFS(Anfangsbestände!F:F,Anfangsbestände!A:A,Bestandsübersicht!C26),SUMIFS(Anfangsbestände!F:F,Anfangsbestände!D:D,CONCATENATE(C26,Bestandsübersicht!D26)))))</f>
        <v/>
      </c>
      <c r="F26" s="34" t="str">
        <f>IF($B26="","",IF(C26="Kollektenbons",SUM(Kollektenbons!C$10:C$109),IF(LEFT($B26,1)*1&gt;3,SUMIFS(Kollektenübersicht!H:H,Kollektenübersicht!$D:$D,Bestandsübersicht!$B26),IF(LEFT($B26,1)*1=1,SUMIFS(Kollektenübersicht!H:H,Kollektenübersicht!$E:$E,Bestandsübersicht!$D26),IF(OR(LEFT($B26,1)*1=2,LEFT($B26,1)*1=3),SUMIFS(Kollektenübersicht!H:H,Kollektenübersicht!$F:$F,Bestandsübersicht!$D26),"")))))</f>
        <v/>
      </c>
      <c r="G26" s="34" t="str">
        <f>IF($B26="","",IF(C26="Kollektenbons",SUM(Kollektenbons!F$10:F$109),IF(LEFT($B26,1)*1&gt;3,SUMIFS(Kollektenübersicht!J:J,Kollektenübersicht!$D:$D,Bestandsübersicht!$B26),IF(LEFT($B26,1)*1=1,SUMIFS(Kollektenübersicht!J:J,Kollektenübersicht!$E:$E,Bestandsübersicht!$D26),IF(OR(LEFT($B26,1)*1=2,LEFT($B26,1)*1=3),SUMIFS(Kollektenübersicht!J:J,Kollektenübersicht!$F:$F,Bestandsübersicht!$D26),"")))))</f>
        <v/>
      </c>
      <c r="H26" s="30" t="str">
        <f t="shared" si="0"/>
        <v/>
      </c>
    </row>
    <row r="27" spans="1:8" x14ac:dyDescent="0.25">
      <c r="A27" s="7">
        <v>16</v>
      </c>
      <c r="B27" s="83" t="str">
        <f>IFERROR(SMALL(Nebenrechnung!C:C,Bestandsübersicht!A27),"")</f>
        <v/>
      </c>
      <c r="C27" s="25" t="str">
        <f>IF(B27="","",VLOOKUP(B27,Nebenrechnung!C:E,3,FALSE))</f>
        <v/>
      </c>
      <c r="D27" s="26" t="str">
        <f>IF(B27="","",IF(LEFT(B27,1)*1&gt;3,"Keine Zweckbindung",IF(B27="","",VLOOKUP(B27,Nebenrechnung!C:D,2,FALSE))))</f>
        <v/>
      </c>
      <c r="E27" s="30" t="str">
        <f>IF(D27="","",IF(C27="Kollektenbons",Kollektenbons!C$6,IF(OR(C27="Freie Kollekte",C27="Freie Spende"),SUMIFS(Anfangsbestände!F:F,Anfangsbestände!A:A,Bestandsübersicht!C27),SUMIFS(Anfangsbestände!F:F,Anfangsbestände!D:D,CONCATENATE(C27,Bestandsübersicht!D27)))))</f>
        <v/>
      </c>
      <c r="F27" s="34" t="str">
        <f>IF($B27="","",IF(C27="Kollektenbons",SUM(Kollektenbons!C$10:C$109),IF(LEFT($B27,1)*1&gt;3,SUMIFS(Kollektenübersicht!H:H,Kollektenübersicht!$D:$D,Bestandsübersicht!$B27),IF(LEFT($B27,1)*1=1,SUMIFS(Kollektenübersicht!H:H,Kollektenübersicht!$E:$E,Bestandsübersicht!$D27),IF(OR(LEFT($B27,1)*1=2,LEFT($B27,1)*1=3),SUMIFS(Kollektenübersicht!H:H,Kollektenübersicht!$F:$F,Bestandsübersicht!$D27),"")))))</f>
        <v/>
      </c>
      <c r="G27" s="34" t="str">
        <f>IF($B27="","",IF(C27="Kollektenbons",SUM(Kollektenbons!F$10:F$109),IF(LEFT($B27,1)*1&gt;3,SUMIFS(Kollektenübersicht!J:J,Kollektenübersicht!$D:$D,Bestandsübersicht!$B27),IF(LEFT($B27,1)*1=1,SUMIFS(Kollektenübersicht!J:J,Kollektenübersicht!$E:$E,Bestandsübersicht!$D27),IF(OR(LEFT($B27,1)*1=2,LEFT($B27,1)*1=3),SUMIFS(Kollektenübersicht!J:J,Kollektenübersicht!$F:$F,Bestandsübersicht!$D27),"")))))</f>
        <v/>
      </c>
      <c r="H27" s="30" t="str">
        <f t="shared" si="0"/>
        <v/>
      </c>
    </row>
    <row r="28" spans="1:8" x14ac:dyDescent="0.25">
      <c r="A28" s="7">
        <v>17</v>
      </c>
      <c r="B28" s="83" t="str">
        <f>IFERROR(SMALL(Nebenrechnung!C:C,Bestandsübersicht!A28),"")</f>
        <v/>
      </c>
      <c r="C28" s="25" t="str">
        <f>IF(B28="","",VLOOKUP(B28,Nebenrechnung!C:E,3,FALSE))</f>
        <v/>
      </c>
      <c r="D28" s="26" t="str">
        <f>IF(B28="","",IF(LEFT(B28,1)*1&gt;3,"Keine Zweckbindung",IF(B28="","",VLOOKUP(B28,Nebenrechnung!C:D,2,FALSE))))</f>
        <v/>
      </c>
      <c r="E28" s="30" t="str">
        <f>IF(D28="","",IF(C28="Kollektenbons",Kollektenbons!C$6,IF(OR(C28="Freie Kollekte",C28="Freie Spende"),SUMIFS(Anfangsbestände!F:F,Anfangsbestände!A:A,Bestandsübersicht!C28),SUMIFS(Anfangsbestände!F:F,Anfangsbestände!D:D,CONCATENATE(C28,Bestandsübersicht!D28)))))</f>
        <v/>
      </c>
      <c r="F28" s="34" t="str">
        <f>IF($B28="","",IF(C28="Kollektenbons",SUM(Kollektenbons!C$10:C$109),IF(LEFT($B28,1)*1&gt;3,SUMIFS(Kollektenübersicht!H:H,Kollektenübersicht!$D:$D,Bestandsübersicht!$B28),IF(LEFT($B28,1)*1=1,SUMIFS(Kollektenübersicht!H:H,Kollektenübersicht!$E:$E,Bestandsübersicht!$D28),IF(OR(LEFT($B28,1)*1=2,LEFT($B28,1)*1=3),SUMIFS(Kollektenübersicht!H:H,Kollektenübersicht!$F:$F,Bestandsübersicht!$D28),"")))))</f>
        <v/>
      </c>
      <c r="G28" s="34" t="str">
        <f>IF($B28="","",IF(C28="Kollektenbons",SUM(Kollektenbons!F$10:F$109),IF(LEFT($B28,1)*1&gt;3,SUMIFS(Kollektenübersicht!J:J,Kollektenübersicht!$D:$D,Bestandsübersicht!$B28),IF(LEFT($B28,1)*1=1,SUMIFS(Kollektenübersicht!J:J,Kollektenübersicht!$E:$E,Bestandsübersicht!$D28),IF(OR(LEFT($B28,1)*1=2,LEFT($B28,1)*1=3),SUMIFS(Kollektenübersicht!J:J,Kollektenübersicht!$F:$F,Bestandsübersicht!$D28),"")))))</f>
        <v/>
      </c>
      <c r="H28" s="30" t="str">
        <f t="shared" si="0"/>
        <v/>
      </c>
    </row>
    <row r="29" spans="1:8" x14ac:dyDescent="0.25">
      <c r="A29" s="7">
        <v>18</v>
      </c>
      <c r="B29" s="83" t="str">
        <f>IFERROR(SMALL(Nebenrechnung!C:C,Bestandsübersicht!A29),"")</f>
        <v/>
      </c>
      <c r="C29" s="25" t="str">
        <f>IF(B29="","",VLOOKUP(B29,Nebenrechnung!C:E,3,FALSE))</f>
        <v/>
      </c>
      <c r="D29" s="26" t="str">
        <f>IF(B29="","",IF(LEFT(B29,1)*1&gt;3,"Keine Zweckbindung",IF(B29="","",VLOOKUP(B29,Nebenrechnung!C:D,2,FALSE))))</f>
        <v/>
      </c>
      <c r="E29" s="30" t="str">
        <f>IF(D29="","",IF(C29="Kollektenbons",Kollektenbons!C$6,IF(OR(C29="Freie Kollekte",C29="Freie Spende"),SUMIFS(Anfangsbestände!F:F,Anfangsbestände!A:A,Bestandsübersicht!C29),SUMIFS(Anfangsbestände!F:F,Anfangsbestände!D:D,CONCATENATE(C29,Bestandsübersicht!D29)))))</f>
        <v/>
      </c>
      <c r="F29" s="34" t="str">
        <f>IF($B29="","",IF(C29="Kollektenbons",SUM(Kollektenbons!C$10:C$109),IF(LEFT($B29,1)*1&gt;3,SUMIFS(Kollektenübersicht!H:H,Kollektenübersicht!$D:$D,Bestandsübersicht!$B29),IF(LEFT($B29,1)*1=1,SUMIFS(Kollektenübersicht!H:H,Kollektenübersicht!$E:$E,Bestandsübersicht!$D29),IF(OR(LEFT($B29,1)*1=2,LEFT($B29,1)*1=3),SUMIFS(Kollektenübersicht!H:H,Kollektenübersicht!$F:$F,Bestandsübersicht!$D29),"")))))</f>
        <v/>
      </c>
      <c r="G29" s="34" t="str">
        <f>IF($B29="","",IF(C29="Kollektenbons",SUM(Kollektenbons!F$10:F$109),IF(LEFT($B29,1)*1&gt;3,SUMIFS(Kollektenübersicht!J:J,Kollektenübersicht!$D:$D,Bestandsübersicht!$B29),IF(LEFT($B29,1)*1=1,SUMIFS(Kollektenübersicht!J:J,Kollektenübersicht!$E:$E,Bestandsübersicht!$D29),IF(OR(LEFT($B29,1)*1=2,LEFT($B29,1)*1=3),SUMIFS(Kollektenübersicht!J:J,Kollektenübersicht!$F:$F,Bestandsübersicht!$D29),"")))))</f>
        <v/>
      </c>
      <c r="H29" s="30" t="str">
        <f t="shared" si="0"/>
        <v/>
      </c>
    </row>
    <row r="30" spans="1:8" x14ac:dyDescent="0.25">
      <c r="A30" s="7">
        <v>19</v>
      </c>
      <c r="B30" s="83" t="str">
        <f>IFERROR(SMALL(Nebenrechnung!C:C,Bestandsübersicht!A30),"")</f>
        <v/>
      </c>
      <c r="C30" s="25" t="str">
        <f>IF(B30="","",VLOOKUP(B30,Nebenrechnung!C:E,3,FALSE))</f>
        <v/>
      </c>
      <c r="D30" s="26" t="str">
        <f>IF(B30="","",IF(LEFT(B30,1)*1&gt;3,"Keine Zweckbindung",IF(B30="","",VLOOKUP(B30,Nebenrechnung!C:D,2,FALSE))))</f>
        <v/>
      </c>
      <c r="E30" s="30" t="str">
        <f>IF(D30="","",IF(C30="Kollektenbons",Kollektenbons!C$6,IF(OR(C30="Freie Kollekte",C30="Freie Spende"),SUMIFS(Anfangsbestände!F:F,Anfangsbestände!A:A,Bestandsübersicht!C30),SUMIFS(Anfangsbestände!F:F,Anfangsbestände!D:D,CONCATENATE(C30,Bestandsübersicht!D30)))))</f>
        <v/>
      </c>
      <c r="F30" s="34" t="str">
        <f>IF($B30="","",IF(C30="Kollektenbons",SUM(Kollektenbons!C$10:C$109),IF(LEFT($B30,1)*1&gt;3,SUMIFS(Kollektenübersicht!H:H,Kollektenübersicht!$D:$D,Bestandsübersicht!$B30),IF(LEFT($B30,1)*1=1,SUMIFS(Kollektenübersicht!H:H,Kollektenübersicht!$E:$E,Bestandsübersicht!$D30),IF(OR(LEFT($B30,1)*1=2,LEFT($B30,1)*1=3),SUMIFS(Kollektenübersicht!H:H,Kollektenübersicht!$F:$F,Bestandsübersicht!$D30),"")))))</f>
        <v/>
      </c>
      <c r="G30" s="34" t="str">
        <f>IF($B30="","",IF(C30="Kollektenbons",SUM(Kollektenbons!F$10:F$109),IF(LEFT($B30,1)*1&gt;3,SUMIFS(Kollektenübersicht!J:J,Kollektenübersicht!$D:$D,Bestandsübersicht!$B30),IF(LEFT($B30,1)*1=1,SUMIFS(Kollektenübersicht!J:J,Kollektenübersicht!$E:$E,Bestandsübersicht!$D30),IF(OR(LEFT($B30,1)*1=2,LEFT($B30,1)*1=3),SUMIFS(Kollektenübersicht!J:J,Kollektenübersicht!$F:$F,Bestandsübersicht!$D30),"")))))</f>
        <v/>
      </c>
      <c r="H30" s="30" t="str">
        <f t="shared" si="0"/>
        <v/>
      </c>
    </row>
    <row r="31" spans="1:8" x14ac:dyDescent="0.25">
      <c r="A31" s="7">
        <v>20</v>
      </c>
      <c r="B31" s="83" t="str">
        <f>IFERROR(SMALL(Nebenrechnung!C:C,Bestandsübersicht!A31),"")</f>
        <v/>
      </c>
      <c r="C31" s="25" t="str">
        <f>IF(B31="","",VLOOKUP(B31,Nebenrechnung!C:E,3,FALSE))</f>
        <v/>
      </c>
      <c r="D31" s="26" t="str">
        <f>IF(B31="","",IF(LEFT(B31,1)*1&gt;3,"Keine Zweckbindung",IF(B31="","",VLOOKUP(B31,Nebenrechnung!C:D,2,FALSE))))</f>
        <v/>
      </c>
      <c r="E31" s="30" t="str">
        <f>IF(D31="","",IF(C31="Kollektenbons",Kollektenbons!C$6,IF(OR(C31="Freie Kollekte",C31="Freie Spende"),SUMIFS(Anfangsbestände!F:F,Anfangsbestände!A:A,Bestandsübersicht!C31),SUMIFS(Anfangsbestände!F:F,Anfangsbestände!D:D,CONCATENATE(C31,Bestandsübersicht!D31)))))</f>
        <v/>
      </c>
      <c r="F31" s="34" t="str">
        <f>IF($B31="","",IF(C31="Kollektenbons",SUM(Kollektenbons!C$10:C$109),IF(LEFT($B31,1)*1&gt;3,SUMIFS(Kollektenübersicht!H:H,Kollektenübersicht!$D:$D,Bestandsübersicht!$B31),IF(LEFT($B31,1)*1=1,SUMIFS(Kollektenübersicht!H:H,Kollektenübersicht!$E:$E,Bestandsübersicht!$D31),IF(OR(LEFT($B31,1)*1=2,LEFT($B31,1)*1=3),SUMIFS(Kollektenübersicht!H:H,Kollektenübersicht!$F:$F,Bestandsübersicht!$D31),"")))))</f>
        <v/>
      </c>
      <c r="G31" s="34" t="str">
        <f>IF($B31="","",IF(C31="Kollektenbons",SUM(Kollektenbons!F$10:F$109),IF(LEFT($B31,1)*1&gt;3,SUMIFS(Kollektenübersicht!J:J,Kollektenübersicht!$D:$D,Bestandsübersicht!$B31),IF(LEFT($B31,1)*1=1,SUMIFS(Kollektenübersicht!J:J,Kollektenübersicht!$E:$E,Bestandsübersicht!$D31),IF(OR(LEFT($B31,1)*1=2,LEFT($B31,1)*1=3),SUMIFS(Kollektenübersicht!J:J,Kollektenübersicht!$F:$F,Bestandsübersicht!$D31),"")))))</f>
        <v/>
      </c>
      <c r="H31" s="30" t="str">
        <f t="shared" si="0"/>
        <v/>
      </c>
    </row>
    <row r="32" spans="1:8" x14ac:dyDescent="0.25">
      <c r="A32" s="7">
        <v>21</v>
      </c>
      <c r="B32" s="83" t="str">
        <f>IFERROR(SMALL(Nebenrechnung!C:C,Bestandsübersicht!A32),"")</f>
        <v/>
      </c>
      <c r="C32" s="25" t="str">
        <f>IF(B32="","",VLOOKUP(B32,Nebenrechnung!C:E,3,FALSE))</f>
        <v/>
      </c>
      <c r="D32" s="26" t="str">
        <f>IF(B32="","",IF(LEFT(B32,1)*1&gt;3,"Keine Zweckbindung",IF(B32="","",VLOOKUP(B32,Nebenrechnung!C:D,2,FALSE))))</f>
        <v/>
      </c>
      <c r="E32" s="30" t="str">
        <f>IF(D32="","",IF(C32="Kollektenbons",Kollektenbons!C$6,IF(OR(C32="Freie Kollekte",C32="Freie Spende"),SUMIFS(Anfangsbestände!F:F,Anfangsbestände!A:A,Bestandsübersicht!C32),SUMIFS(Anfangsbestände!F:F,Anfangsbestände!D:D,CONCATENATE(C32,Bestandsübersicht!D32)))))</f>
        <v/>
      </c>
      <c r="F32" s="34" t="str">
        <f>IF($B32="","",IF(C32="Kollektenbons",SUM(Kollektenbons!C$10:C$109),IF(LEFT($B32,1)*1&gt;3,SUMIFS(Kollektenübersicht!H:H,Kollektenübersicht!$D:$D,Bestandsübersicht!$B32),IF(LEFT($B32,1)*1=1,SUMIFS(Kollektenübersicht!H:H,Kollektenübersicht!$E:$E,Bestandsübersicht!$D32),IF(OR(LEFT($B32,1)*1=2,LEFT($B32,1)*1=3),SUMIFS(Kollektenübersicht!H:H,Kollektenübersicht!$F:$F,Bestandsübersicht!$D32),"")))))</f>
        <v/>
      </c>
      <c r="G32" s="34" t="str">
        <f>IF($B32="","",IF(C32="Kollektenbons",SUM(Kollektenbons!F$10:F$109),IF(LEFT($B32,1)*1&gt;3,SUMIFS(Kollektenübersicht!J:J,Kollektenübersicht!$D:$D,Bestandsübersicht!$B32),IF(LEFT($B32,1)*1=1,SUMIFS(Kollektenübersicht!J:J,Kollektenübersicht!$E:$E,Bestandsübersicht!$D32),IF(OR(LEFT($B32,1)*1=2,LEFT($B32,1)*1=3),SUMIFS(Kollektenübersicht!J:J,Kollektenübersicht!$F:$F,Bestandsübersicht!$D32),"")))))</f>
        <v/>
      </c>
      <c r="H32" s="30" t="str">
        <f t="shared" si="0"/>
        <v/>
      </c>
    </row>
    <row r="33" spans="1:8" x14ac:dyDescent="0.25">
      <c r="A33" s="7">
        <v>22</v>
      </c>
      <c r="B33" s="83" t="str">
        <f>IFERROR(SMALL(Nebenrechnung!C:C,Bestandsübersicht!A33),"")</f>
        <v/>
      </c>
      <c r="C33" s="25" t="str">
        <f>IF(B33="","",VLOOKUP(B33,Nebenrechnung!C:E,3,FALSE))</f>
        <v/>
      </c>
      <c r="D33" s="26" t="str">
        <f>IF(B33="","",IF(LEFT(B33,1)*1&gt;3,"Keine Zweckbindung",IF(B33="","",VLOOKUP(B33,Nebenrechnung!C:D,2,FALSE))))</f>
        <v/>
      </c>
      <c r="E33" s="30" t="str">
        <f>IF(D33="","",IF(C33="Kollektenbons",Kollektenbons!C$6,IF(OR(C33="Freie Kollekte",C33="Freie Spende"),SUMIFS(Anfangsbestände!F:F,Anfangsbestände!A:A,Bestandsübersicht!C33),SUMIFS(Anfangsbestände!F:F,Anfangsbestände!D:D,CONCATENATE(C33,Bestandsübersicht!D33)))))</f>
        <v/>
      </c>
      <c r="F33" s="34" t="str">
        <f>IF($B33="","",IF(C33="Kollektenbons",SUM(Kollektenbons!C$10:C$109),IF(LEFT($B33,1)*1&gt;3,SUMIFS(Kollektenübersicht!H:H,Kollektenübersicht!$D:$D,Bestandsübersicht!$B33),IF(LEFT($B33,1)*1=1,SUMIFS(Kollektenübersicht!H:H,Kollektenübersicht!$E:$E,Bestandsübersicht!$D33),IF(OR(LEFT($B33,1)*1=2,LEFT($B33,1)*1=3),SUMIFS(Kollektenübersicht!H:H,Kollektenübersicht!$F:$F,Bestandsübersicht!$D33),"")))))</f>
        <v/>
      </c>
      <c r="G33" s="34" t="str">
        <f>IF($B33="","",IF(C33="Kollektenbons",SUM(Kollektenbons!F$10:F$109),IF(LEFT($B33,1)*1&gt;3,SUMIFS(Kollektenübersicht!J:J,Kollektenübersicht!$D:$D,Bestandsübersicht!$B33),IF(LEFT($B33,1)*1=1,SUMIFS(Kollektenübersicht!J:J,Kollektenübersicht!$E:$E,Bestandsübersicht!$D33),IF(OR(LEFT($B33,1)*1=2,LEFT($B33,1)*1=3),SUMIFS(Kollektenübersicht!J:J,Kollektenübersicht!$F:$F,Bestandsübersicht!$D33),"")))))</f>
        <v/>
      </c>
      <c r="H33" s="30" t="str">
        <f t="shared" si="0"/>
        <v/>
      </c>
    </row>
    <row r="34" spans="1:8" x14ac:dyDescent="0.25">
      <c r="A34" s="7">
        <v>23</v>
      </c>
      <c r="B34" s="83" t="str">
        <f>IFERROR(SMALL(Nebenrechnung!C:C,Bestandsübersicht!A34),"")</f>
        <v/>
      </c>
      <c r="C34" s="25" t="str">
        <f>IF(B34="","",VLOOKUP(B34,Nebenrechnung!C:E,3,FALSE))</f>
        <v/>
      </c>
      <c r="D34" s="26" t="str">
        <f>IF(B34="","",IF(LEFT(B34,1)*1&gt;3,"Keine Zweckbindung",IF(B34="","",VLOOKUP(B34,Nebenrechnung!C:D,2,FALSE))))</f>
        <v/>
      </c>
      <c r="E34" s="30" t="str">
        <f>IF(D34="","",IF(C34="Kollektenbons",Kollektenbons!C$6,IF(OR(C34="Freie Kollekte",C34="Freie Spende"),SUMIFS(Anfangsbestände!F:F,Anfangsbestände!A:A,Bestandsübersicht!C34),SUMIFS(Anfangsbestände!F:F,Anfangsbestände!D:D,CONCATENATE(C34,Bestandsübersicht!D34)))))</f>
        <v/>
      </c>
      <c r="F34" s="34" t="str">
        <f>IF($B34="","",IF(C34="Kollektenbons",SUM(Kollektenbons!C$10:C$109),IF(LEFT($B34,1)*1&gt;3,SUMIFS(Kollektenübersicht!H:H,Kollektenübersicht!$D:$D,Bestandsübersicht!$B34),IF(LEFT($B34,1)*1=1,SUMIFS(Kollektenübersicht!H:H,Kollektenübersicht!$E:$E,Bestandsübersicht!$D34),IF(OR(LEFT($B34,1)*1=2,LEFT($B34,1)*1=3),SUMIFS(Kollektenübersicht!H:H,Kollektenübersicht!$F:$F,Bestandsübersicht!$D34),"")))))</f>
        <v/>
      </c>
      <c r="G34" s="34" t="str">
        <f>IF($B34="","",IF(C34="Kollektenbons",SUM(Kollektenbons!F$10:F$109),IF(LEFT($B34,1)*1&gt;3,SUMIFS(Kollektenübersicht!J:J,Kollektenübersicht!$D:$D,Bestandsübersicht!$B34),IF(LEFT($B34,1)*1=1,SUMIFS(Kollektenübersicht!J:J,Kollektenübersicht!$E:$E,Bestandsübersicht!$D34),IF(OR(LEFT($B34,1)*1=2,LEFT($B34,1)*1=3),SUMIFS(Kollektenübersicht!J:J,Kollektenübersicht!$F:$F,Bestandsübersicht!$D34),"")))))</f>
        <v/>
      </c>
      <c r="H34" s="30" t="str">
        <f t="shared" si="0"/>
        <v/>
      </c>
    </row>
    <row r="35" spans="1:8" x14ac:dyDescent="0.25">
      <c r="A35" s="7">
        <v>24</v>
      </c>
      <c r="B35" s="83" t="str">
        <f>IFERROR(SMALL(Nebenrechnung!C:C,Bestandsübersicht!A35),"")</f>
        <v/>
      </c>
      <c r="C35" s="25" t="str">
        <f>IF(B35="","",VLOOKUP(B35,Nebenrechnung!C:E,3,FALSE))</f>
        <v/>
      </c>
      <c r="D35" s="26" t="str">
        <f>IF(B35="","",IF(LEFT(B35,1)*1&gt;3,"Keine Zweckbindung",IF(B35="","",VLOOKUP(B35,Nebenrechnung!C:D,2,FALSE))))</f>
        <v/>
      </c>
      <c r="E35" s="30" t="str">
        <f>IF(D35="","",IF(C35="Kollektenbons",Kollektenbons!C$6,IF(OR(C35="Freie Kollekte",C35="Freie Spende"),SUMIFS(Anfangsbestände!F:F,Anfangsbestände!A:A,Bestandsübersicht!C35),SUMIFS(Anfangsbestände!F:F,Anfangsbestände!D:D,CONCATENATE(C35,Bestandsübersicht!D35)))))</f>
        <v/>
      </c>
      <c r="F35" s="34" t="str">
        <f>IF($B35="","",IF(C35="Kollektenbons",SUM(Kollektenbons!C$10:C$109),IF(LEFT($B35,1)*1&gt;3,SUMIFS(Kollektenübersicht!H:H,Kollektenübersicht!$D:$D,Bestandsübersicht!$B35),IF(LEFT($B35,1)*1=1,SUMIFS(Kollektenübersicht!H:H,Kollektenübersicht!$E:$E,Bestandsübersicht!$D35),IF(OR(LEFT($B35,1)*1=2,LEFT($B35,1)*1=3),SUMIFS(Kollektenübersicht!H:H,Kollektenübersicht!$F:$F,Bestandsübersicht!$D35),"")))))</f>
        <v/>
      </c>
      <c r="G35" s="34" t="str">
        <f>IF($B35="","",IF(C35="Kollektenbons",SUM(Kollektenbons!F$10:F$109),IF(LEFT($B35,1)*1&gt;3,SUMIFS(Kollektenübersicht!J:J,Kollektenübersicht!$D:$D,Bestandsübersicht!$B35),IF(LEFT($B35,1)*1=1,SUMIFS(Kollektenübersicht!J:J,Kollektenübersicht!$E:$E,Bestandsübersicht!$D35),IF(OR(LEFT($B35,1)*1=2,LEFT($B35,1)*1=3),SUMIFS(Kollektenübersicht!J:J,Kollektenübersicht!$F:$F,Bestandsübersicht!$D35),"")))))</f>
        <v/>
      </c>
      <c r="H35" s="30" t="str">
        <f t="shared" si="0"/>
        <v/>
      </c>
    </row>
    <row r="36" spans="1:8" x14ac:dyDescent="0.25">
      <c r="A36" s="7">
        <v>25</v>
      </c>
      <c r="B36" s="83" t="str">
        <f>IFERROR(SMALL(Nebenrechnung!C:C,Bestandsübersicht!A36),"")</f>
        <v/>
      </c>
      <c r="C36" s="25" t="str">
        <f>IF(B36="","",VLOOKUP(B36,Nebenrechnung!C:E,3,FALSE))</f>
        <v/>
      </c>
      <c r="D36" s="26" t="str">
        <f>IF(B36="","",IF(LEFT(B36,1)*1&gt;3,"Keine Zweckbindung",IF(B36="","",VLOOKUP(B36,Nebenrechnung!C:D,2,FALSE))))</f>
        <v/>
      </c>
      <c r="E36" s="30" t="str">
        <f>IF(D36="","",IF(C36="Kollektenbons",Kollektenbons!C$6,IF(OR(C36="Freie Kollekte",C36="Freie Spende"),SUMIFS(Anfangsbestände!F:F,Anfangsbestände!A:A,Bestandsübersicht!C36),SUMIFS(Anfangsbestände!F:F,Anfangsbestände!D:D,CONCATENATE(C36,Bestandsübersicht!D36)))))</f>
        <v/>
      </c>
      <c r="F36" s="34" t="str">
        <f>IF($B36="","",IF(C36="Kollektenbons",SUM(Kollektenbons!C$10:C$109),IF(LEFT($B36,1)*1&gt;3,SUMIFS(Kollektenübersicht!H:H,Kollektenübersicht!$D:$D,Bestandsübersicht!$B36),IF(LEFT($B36,1)*1=1,SUMIFS(Kollektenübersicht!H:H,Kollektenübersicht!$E:$E,Bestandsübersicht!$D36),IF(OR(LEFT($B36,1)*1=2,LEFT($B36,1)*1=3),SUMIFS(Kollektenübersicht!H:H,Kollektenübersicht!$F:$F,Bestandsübersicht!$D36),"")))))</f>
        <v/>
      </c>
      <c r="G36" s="34" t="str">
        <f>IF($B36="","",IF(C36="Kollektenbons",SUM(Kollektenbons!F$10:F$109),IF(LEFT($B36,1)*1&gt;3,SUMIFS(Kollektenübersicht!J:J,Kollektenübersicht!$D:$D,Bestandsübersicht!$B36),IF(LEFT($B36,1)*1=1,SUMIFS(Kollektenübersicht!J:J,Kollektenübersicht!$E:$E,Bestandsübersicht!$D36),IF(OR(LEFT($B36,1)*1=2,LEFT($B36,1)*1=3),SUMIFS(Kollektenübersicht!J:J,Kollektenübersicht!$F:$F,Bestandsübersicht!$D36),"")))))</f>
        <v/>
      </c>
      <c r="H36" s="30" t="str">
        <f t="shared" si="0"/>
        <v/>
      </c>
    </row>
    <row r="37" spans="1:8" x14ac:dyDescent="0.25">
      <c r="A37" s="7">
        <v>26</v>
      </c>
      <c r="B37" s="83" t="str">
        <f>IFERROR(SMALL(Nebenrechnung!C:C,Bestandsübersicht!A37),"")</f>
        <v/>
      </c>
      <c r="C37" s="25" t="str">
        <f>IF(B37="","",VLOOKUP(B37,Nebenrechnung!C:E,3,FALSE))</f>
        <v/>
      </c>
      <c r="D37" s="26" t="str">
        <f>IF(B37="","",IF(LEFT(B37,1)*1&gt;3,"Keine Zweckbindung",IF(B37="","",VLOOKUP(B37,Nebenrechnung!C:D,2,FALSE))))</f>
        <v/>
      </c>
      <c r="E37" s="30" t="str">
        <f>IF(D37="","",IF(C37="Kollektenbons",Kollektenbons!C$6,IF(OR(C37="Freie Kollekte",C37="Freie Spende"),SUMIFS(Anfangsbestände!F:F,Anfangsbestände!A:A,Bestandsübersicht!C37),SUMIFS(Anfangsbestände!F:F,Anfangsbestände!D:D,CONCATENATE(C37,Bestandsübersicht!D37)))))</f>
        <v/>
      </c>
      <c r="F37" s="34" t="str">
        <f>IF($B37="","",IF(C37="Kollektenbons",SUM(Kollektenbons!C$10:C$109),IF(LEFT($B37,1)*1&gt;3,SUMIFS(Kollektenübersicht!H:H,Kollektenübersicht!$D:$D,Bestandsübersicht!$B37),IF(LEFT($B37,1)*1=1,SUMIFS(Kollektenübersicht!H:H,Kollektenübersicht!$E:$E,Bestandsübersicht!$D37),IF(OR(LEFT($B37,1)*1=2,LEFT($B37,1)*1=3),SUMIFS(Kollektenübersicht!H:H,Kollektenübersicht!$F:$F,Bestandsübersicht!$D37),"")))))</f>
        <v/>
      </c>
      <c r="G37" s="34" t="str">
        <f>IF($B37="","",IF(C37="Kollektenbons",SUM(Kollektenbons!F$10:F$109),IF(LEFT($B37,1)*1&gt;3,SUMIFS(Kollektenübersicht!J:J,Kollektenübersicht!$D:$D,Bestandsübersicht!$B37),IF(LEFT($B37,1)*1=1,SUMIFS(Kollektenübersicht!J:J,Kollektenübersicht!$E:$E,Bestandsübersicht!$D37),IF(OR(LEFT($B37,1)*1=2,LEFT($B37,1)*1=3),SUMIFS(Kollektenübersicht!J:J,Kollektenübersicht!$F:$F,Bestandsübersicht!$D37),"")))))</f>
        <v/>
      </c>
      <c r="H37" s="30" t="str">
        <f t="shared" si="0"/>
        <v/>
      </c>
    </row>
    <row r="38" spans="1:8" x14ac:dyDescent="0.25">
      <c r="A38" s="7">
        <v>27</v>
      </c>
      <c r="B38" s="83" t="str">
        <f>IFERROR(SMALL(Nebenrechnung!C:C,Bestandsübersicht!A38),"")</f>
        <v/>
      </c>
      <c r="C38" s="25" t="str">
        <f>IF(B38="","",VLOOKUP(B38,Nebenrechnung!C:E,3,FALSE))</f>
        <v/>
      </c>
      <c r="D38" s="26" t="str">
        <f>IF(B38="","",IF(LEFT(B38,1)*1&gt;3,"Keine Zweckbindung",IF(B38="","",VLOOKUP(B38,Nebenrechnung!C:D,2,FALSE))))</f>
        <v/>
      </c>
      <c r="E38" s="30" t="str">
        <f>IF(D38="","",IF(C38="Kollektenbons",Kollektenbons!C$6,IF(OR(C38="Freie Kollekte",C38="Freie Spende"),SUMIFS(Anfangsbestände!F:F,Anfangsbestände!A:A,Bestandsübersicht!C38),SUMIFS(Anfangsbestände!F:F,Anfangsbestände!D:D,CONCATENATE(C38,Bestandsübersicht!D38)))))</f>
        <v/>
      </c>
      <c r="F38" s="34" t="str">
        <f>IF($B38="","",IF(C38="Kollektenbons",SUM(Kollektenbons!C$10:C$109),IF(LEFT($B38,1)*1&gt;3,SUMIFS(Kollektenübersicht!H:H,Kollektenübersicht!$D:$D,Bestandsübersicht!$B38),IF(LEFT($B38,1)*1=1,SUMIFS(Kollektenübersicht!H:H,Kollektenübersicht!$E:$E,Bestandsübersicht!$D38),IF(OR(LEFT($B38,1)*1=2,LEFT($B38,1)*1=3),SUMIFS(Kollektenübersicht!H:H,Kollektenübersicht!$F:$F,Bestandsübersicht!$D38),"")))))</f>
        <v/>
      </c>
      <c r="G38" s="34" t="str">
        <f>IF($B38="","",IF(C38="Kollektenbons",SUM(Kollektenbons!F$10:F$109),IF(LEFT($B38,1)*1&gt;3,SUMIFS(Kollektenübersicht!J:J,Kollektenübersicht!$D:$D,Bestandsübersicht!$B38),IF(LEFT($B38,1)*1=1,SUMIFS(Kollektenübersicht!J:J,Kollektenübersicht!$E:$E,Bestandsübersicht!$D38),IF(OR(LEFT($B38,1)*1=2,LEFT($B38,1)*1=3),SUMIFS(Kollektenübersicht!J:J,Kollektenübersicht!$F:$F,Bestandsübersicht!$D38),"")))))</f>
        <v/>
      </c>
      <c r="H38" s="30" t="str">
        <f t="shared" si="0"/>
        <v/>
      </c>
    </row>
    <row r="39" spans="1:8" x14ac:dyDescent="0.25">
      <c r="A39" s="7">
        <v>28</v>
      </c>
      <c r="B39" s="83" t="str">
        <f>IFERROR(SMALL(Nebenrechnung!C:C,Bestandsübersicht!A39),"")</f>
        <v/>
      </c>
      <c r="C39" s="25" t="str">
        <f>IF(B39="","",VLOOKUP(B39,Nebenrechnung!C:E,3,FALSE))</f>
        <v/>
      </c>
      <c r="D39" s="26" t="str">
        <f>IF(B39="","",IF(LEFT(B39,1)*1&gt;3,"Keine Zweckbindung",IF(B39="","",VLOOKUP(B39,Nebenrechnung!C:D,2,FALSE))))</f>
        <v/>
      </c>
      <c r="E39" s="30" t="str">
        <f>IF(D39="","",IF(C39="Kollektenbons",Kollektenbons!C$6,IF(OR(C39="Freie Kollekte",C39="Freie Spende"),SUMIFS(Anfangsbestände!F:F,Anfangsbestände!A:A,Bestandsübersicht!C39),SUMIFS(Anfangsbestände!F:F,Anfangsbestände!D:D,CONCATENATE(C39,Bestandsübersicht!D39)))))</f>
        <v/>
      </c>
      <c r="F39" s="34" t="str">
        <f>IF($B39="","",IF(C39="Kollektenbons",SUM(Kollektenbons!C$10:C$109),IF(LEFT($B39,1)*1&gt;3,SUMIFS(Kollektenübersicht!H:H,Kollektenübersicht!$D:$D,Bestandsübersicht!$B39),IF(LEFT($B39,1)*1=1,SUMIFS(Kollektenübersicht!H:H,Kollektenübersicht!$E:$E,Bestandsübersicht!$D39),IF(OR(LEFT($B39,1)*1=2,LEFT($B39,1)*1=3),SUMIFS(Kollektenübersicht!H:H,Kollektenübersicht!$F:$F,Bestandsübersicht!$D39),"")))))</f>
        <v/>
      </c>
      <c r="G39" s="34" t="str">
        <f>IF($B39="","",IF(C39="Kollektenbons",SUM(Kollektenbons!F$10:F$109),IF(LEFT($B39,1)*1&gt;3,SUMIFS(Kollektenübersicht!J:J,Kollektenübersicht!$D:$D,Bestandsübersicht!$B39),IF(LEFT($B39,1)*1=1,SUMIFS(Kollektenübersicht!J:J,Kollektenübersicht!$E:$E,Bestandsübersicht!$D39),IF(OR(LEFT($B39,1)*1=2,LEFT($B39,1)*1=3),SUMIFS(Kollektenübersicht!J:J,Kollektenübersicht!$F:$F,Bestandsübersicht!$D39),"")))))</f>
        <v/>
      </c>
      <c r="H39" s="30" t="str">
        <f t="shared" si="0"/>
        <v/>
      </c>
    </row>
    <row r="40" spans="1:8" x14ac:dyDescent="0.25">
      <c r="A40" s="7">
        <v>29</v>
      </c>
      <c r="B40" s="83" t="str">
        <f>IFERROR(SMALL(Nebenrechnung!C:C,Bestandsübersicht!A40),"")</f>
        <v/>
      </c>
      <c r="C40" s="25" t="str">
        <f>IF(B40="","",VLOOKUP(B40,Nebenrechnung!C:E,3,FALSE))</f>
        <v/>
      </c>
      <c r="D40" s="26" t="str">
        <f>IF(B40="","",IF(LEFT(B40,1)*1&gt;3,"Keine Zweckbindung",IF(B40="","",VLOOKUP(B40,Nebenrechnung!C:D,2,FALSE))))</f>
        <v/>
      </c>
      <c r="E40" s="30" t="str">
        <f>IF(D40="","",IF(C40="Kollektenbons",Kollektenbons!C$6,IF(OR(C40="Freie Kollekte",C40="Freie Spende"),SUMIFS(Anfangsbestände!F:F,Anfangsbestände!A:A,Bestandsübersicht!C40),SUMIFS(Anfangsbestände!F:F,Anfangsbestände!D:D,CONCATENATE(C40,Bestandsübersicht!D40)))))</f>
        <v/>
      </c>
      <c r="F40" s="34" t="str">
        <f>IF($B40="","",IF(C40="Kollektenbons",SUM(Kollektenbons!C$10:C$109),IF(LEFT($B40,1)*1&gt;3,SUMIFS(Kollektenübersicht!H:H,Kollektenübersicht!$D:$D,Bestandsübersicht!$B40),IF(LEFT($B40,1)*1=1,SUMIFS(Kollektenübersicht!H:H,Kollektenübersicht!$E:$E,Bestandsübersicht!$D40),IF(OR(LEFT($B40,1)*1=2,LEFT($B40,1)*1=3),SUMIFS(Kollektenübersicht!H:H,Kollektenübersicht!$F:$F,Bestandsübersicht!$D40),"")))))</f>
        <v/>
      </c>
      <c r="G40" s="34" t="str">
        <f>IF($B40="","",IF(C40="Kollektenbons",SUM(Kollektenbons!F$10:F$109),IF(LEFT($B40,1)*1&gt;3,SUMIFS(Kollektenübersicht!J:J,Kollektenübersicht!$D:$D,Bestandsübersicht!$B40),IF(LEFT($B40,1)*1=1,SUMIFS(Kollektenübersicht!J:J,Kollektenübersicht!$E:$E,Bestandsübersicht!$D40),IF(OR(LEFT($B40,1)*1=2,LEFT($B40,1)*1=3),SUMIFS(Kollektenübersicht!J:J,Kollektenübersicht!$F:$F,Bestandsübersicht!$D40),"")))))</f>
        <v/>
      </c>
      <c r="H40" s="30" t="str">
        <f t="shared" si="0"/>
        <v/>
      </c>
    </row>
    <row r="41" spans="1:8" x14ac:dyDescent="0.25">
      <c r="A41" s="7">
        <v>30</v>
      </c>
      <c r="B41" s="83" t="str">
        <f>IFERROR(SMALL(Nebenrechnung!C:C,Bestandsübersicht!A41),"")</f>
        <v/>
      </c>
      <c r="C41" s="25" t="str">
        <f>IF(B41="","",VLOOKUP(B41,Nebenrechnung!C:E,3,FALSE))</f>
        <v/>
      </c>
      <c r="D41" s="26" t="str">
        <f>IF(B41="","",IF(LEFT(B41,1)*1&gt;3,"Keine Zweckbindung",IF(B41="","",VLOOKUP(B41,Nebenrechnung!C:D,2,FALSE))))</f>
        <v/>
      </c>
      <c r="E41" s="30" t="str">
        <f>IF(D41="","",IF(C41="Kollektenbons",Kollektenbons!C$6,IF(OR(C41="Freie Kollekte",C41="Freie Spende"),SUMIFS(Anfangsbestände!F:F,Anfangsbestände!A:A,Bestandsübersicht!C41),SUMIFS(Anfangsbestände!F:F,Anfangsbestände!D:D,CONCATENATE(C41,Bestandsübersicht!D41)))))</f>
        <v/>
      </c>
      <c r="F41" s="34" t="str">
        <f>IF($B41="","",IF(C41="Kollektenbons",SUM(Kollektenbons!C$10:C$109),IF(LEFT($B41,1)*1&gt;3,SUMIFS(Kollektenübersicht!H:H,Kollektenübersicht!$D:$D,Bestandsübersicht!$B41),IF(LEFT($B41,1)*1=1,SUMIFS(Kollektenübersicht!H:H,Kollektenübersicht!$E:$E,Bestandsübersicht!$D41),IF(OR(LEFT($B41,1)*1=2,LEFT($B41,1)*1=3),SUMIFS(Kollektenübersicht!H:H,Kollektenübersicht!$F:$F,Bestandsübersicht!$D41),"")))))</f>
        <v/>
      </c>
      <c r="G41" s="34" t="str">
        <f>IF($B41="","",IF(C41="Kollektenbons",SUM(Kollektenbons!F$10:F$109),IF(LEFT($B41,1)*1&gt;3,SUMIFS(Kollektenübersicht!J:J,Kollektenübersicht!$D:$D,Bestandsübersicht!$B41),IF(LEFT($B41,1)*1=1,SUMIFS(Kollektenübersicht!J:J,Kollektenübersicht!$E:$E,Bestandsübersicht!$D41),IF(OR(LEFT($B41,1)*1=2,LEFT($B41,1)*1=3),SUMIFS(Kollektenübersicht!J:J,Kollektenübersicht!$F:$F,Bestandsübersicht!$D41),"")))))</f>
        <v/>
      </c>
      <c r="H41" s="30" t="str">
        <f t="shared" si="0"/>
        <v/>
      </c>
    </row>
    <row r="42" spans="1:8" x14ac:dyDescent="0.25">
      <c r="A42" s="7">
        <v>31</v>
      </c>
      <c r="B42" s="83" t="str">
        <f>IFERROR(SMALL(Nebenrechnung!C:C,Bestandsübersicht!A42),"")</f>
        <v/>
      </c>
      <c r="C42" s="25" t="str">
        <f>IF(B42="","",VLOOKUP(B42,Nebenrechnung!C:E,3,FALSE))</f>
        <v/>
      </c>
      <c r="D42" s="26" t="str">
        <f>IF(B42="","",IF(LEFT(B42,1)*1&gt;3,"Keine Zweckbindung",IF(B42="","",VLOOKUP(B42,Nebenrechnung!C:D,2,FALSE))))</f>
        <v/>
      </c>
      <c r="E42" s="30" t="str">
        <f>IF(D42="","",IF(C42="Kollektenbons",Kollektenbons!C$6,IF(OR(C42="Freie Kollekte",C42="Freie Spende"),SUMIFS(Anfangsbestände!F:F,Anfangsbestände!A:A,Bestandsübersicht!C42),SUMIFS(Anfangsbestände!F:F,Anfangsbestände!D:D,CONCATENATE(C42,Bestandsübersicht!D42)))))</f>
        <v/>
      </c>
      <c r="F42" s="34" t="str">
        <f>IF($B42="","",IF(C42="Kollektenbons",SUM(Kollektenbons!C$10:C$109),IF(LEFT($B42,1)*1&gt;3,SUMIFS(Kollektenübersicht!H:H,Kollektenübersicht!$D:$D,Bestandsübersicht!$B42),IF(LEFT($B42,1)*1=1,SUMIFS(Kollektenübersicht!H:H,Kollektenübersicht!$E:$E,Bestandsübersicht!$D42),IF(OR(LEFT($B42,1)*1=2,LEFT($B42,1)*1=3),SUMIFS(Kollektenübersicht!H:H,Kollektenübersicht!$F:$F,Bestandsübersicht!$D42),"")))))</f>
        <v/>
      </c>
      <c r="G42" s="34" t="str">
        <f>IF($B42="","",IF(C42="Kollektenbons",SUM(Kollektenbons!F$10:F$109),IF(LEFT($B42,1)*1&gt;3,SUMIFS(Kollektenübersicht!J:J,Kollektenübersicht!$D:$D,Bestandsübersicht!$B42),IF(LEFT($B42,1)*1=1,SUMIFS(Kollektenübersicht!J:J,Kollektenübersicht!$E:$E,Bestandsübersicht!$D42),IF(OR(LEFT($B42,1)*1=2,LEFT($B42,1)*1=3),SUMIFS(Kollektenübersicht!J:J,Kollektenübersicht!$F:$F,Bestandsübersicht!$D42),"")))))</f>
        <v/>
      </c>
      <c r="H42" s="30" t="str">
        <f t="shared" si="0"/>
        <v/>
      </c>
    </row>
    <row r="43" spans="1:8" x14ac:dyDescent="0.25">
      <c r="A43" s="7">
        <v>32</v>
      </c>
      <c r="B43" s="83" t="str">
        <f>IFERROR(SMALL(Nebenrechnung!C:C,Bestandsübersicht!A43),"")</f>
        <v/>
      </c>
      <c r="C43" s="25" t="str">
        <f>IF(B43="","",VLOOKUP(B43,Nebenrechnung!C:E,3,FALSE))</f>
        <v/>
      </c>
      <c r="D43" s="26" t="str">
        <f>IF(B43="","",IF(LEFT(B43,1)*1&gt;3,"Keine Zweckbindung",IF(B43="","",VLOOKUP(B43,Nebenrechnung!C:D,2,FALSE))))</f>
        <v/>
      </c>
      <c r="E43" s="30" t="str">
        <f>IF(D43="","",IF(C43="Kollektenbons",Kollektenbons!C$6,IF(OR(C43="Freie Kollekte",C43="Freie Spende"),SUMIFS(Anfangsbestände!F:F,Anfangsbestände!A:A,Bestandsübersicht!C43),SUMIFS(Anfangsbestände!F:F,Anfangsbestände!D:D,CONCATENATE(C43,Bestandsübersicht!D43)))))</f>
        <v/>
      </c>
      <c r="F43" s="34" t="str">
        <f>IF($B43="","",IF(C43="Kollektenbons",SUM(Kollektenbons!C$10:C$109),IF(LEFT($B43,1)*1&gt;3,SUMIFS(Kollektenübersicht!H:H,Kollektenübersicht!$D:$D,Bestandsübersicht!$B43),IF(LEFT($B43,1)*1=1,SUMIFS(Kollektenübersicht!H:H,Kollektenübersicht!$E:$E,Bestandsübersicht!$D43),IF(OR(LEFT($B43,1)*1=2,LEFT($B43,1)*1=3),SUMIFS(Kollektenübersicht!H:H,Kollektenübersicht!$F:$F,Bestandsübersicht!$D43),"")))))</f>
        <v/>
      </c>
      <c r="G43" s="34" t="str">
        <f>IF($B43="","",IF(C43="Kollektenbons",SUM(Kollektenbons!F$10:F$109),IF(LEFT($B43,1)*1&gt;3,SUMIFS(Kollektenübersicht!J:J,Kollektenübersicht!$D:$D,Bestandsübersicht!$B43),IF(LEFT($B43,1)*1=1,SUMIFS(Kollektenübersicht!J:J,Kollektenübersicht!$E:$E,Bestandsübersicht!$D43),IF(OR(LEFT($B43,1)*1=2,LEFT($B43,1)*1=3),SUMIFS(Kollektenübersicht!J:J,Kollektenübersicht!$F:$F,Bestandsübersicht!$D43),"")))))</f>
        <v/>
      </c>
      <c r="H43" s="30" t="str">
        <f t="shared" si="0"/>
        <v/>
      </c>
    </row>
    <row r="44" spans="1:8" x14ac:dyDescent="0.25">
      <c r="A44" s="7">
        <v>33</v>
      </c>
      <c r="B44" s="83" t="str">
        <f>IFERROR(SMALL(Nebenrechnung!C:C,Bestandsübersicht!A44),"")</f>
        <v/>
      </c>
      <c r="C44" s="25" t="str">
        <f>IF(B44="","",VLOOKUP(B44,Nebenrechnung!C:E,3,FALSE))</f>
        <v/>
      </c>
      <c r="D44" s="26" t="str">
        <f>IF(B44="","",IF(LEFT(B44,1)*1&gt;3,"Keine Zweckbindung",IF(B44="","",VLOOKUP(B44,Nebenrechnung!C:D,2,FALSE))))</f>
        <v/>
      </c>
      <c r="E44" s="30" t="str">
        <f>IF(D44="","",IF(C44="Kollektenbons",Kollektenbons!C$6,IF(OR(C44="Freie Kollekte",C44="Freie Spende"),SUMIFS(Anfangsbestände!F:F,Anfangsbestände!A:A,Bestandsübersicht!C44),SUMIFS(Anfangsbestände!F:F,Anfangsbestände!D:D,CONCATENATE(C44,Bestandsübersicht!D44)))))</f>
        <v/>
      </c>
      <c r="F44" s="34" t="str">
        <f>IF($B44="","",IF(C44="Kollektenbons",SUM(Kollektenbons!C$10:C$109),IF(LEFT($B44,1)*1&gt;3,SUMIFS(Kollektenübersicht!H:H,Kollektenübersicht!$D:$D,Bestandsübersicht!$B44),IF(LEFT($B44,1)*1=1,SUMIFS(Kollektenübersicht!H:H,Kollektenübersicht!$E:$E,Bestandsübersicht!$D44),IF(OR(LEFT($B44,1)*1=2,LEFT($B44,1)*1=3),SUMIFS(Kollektenübersicht!H:H,Kollektenübersicht!$F:$F,Bestandsübersicht!$D44),"")))))</f>
        <v/>
      </c>
      <c r="G44" s="34" t="str">
        <f>IF($B44="","",IF(C44="Kollektenbons",SUM(Kollektenbons!F$10:F$109),IF(LEFT($B44,1)*1&gt;3,SUMIFS(Kollektenübersicht!J:J,Kollektenübersicht!$D:$D,Bestandsübersicht!$B44),IF(LEFT($B44,1)*1=1,SUMIFS(Kollektenübersicht!J:J,Kollektenübersicht!$E:$E,Bestandsübersicht!$D44),IF(OR(LEFT($B44,1)*1=2,LEFT($B44,1)*1=3),SUMIFS(Kollektenübersicht!J:J,Kollektenübersicht!$F:$F,Bestandsübersicht!$D44),"")))))</f>
        <v/>
      </c>
      <c r="H44" s="30" t="str">
        <f t="shared" ref="H44:H75" si="1">IF(B44="","",E44+F44+G44)</f>
        <v/>
      </c>
    </row>
    <row r="45" spans="1:8" x14ac:dyDescent="0.25">
      <c r="A45" s="7">
        <v>34</v>
      </c>
      <c r="B45" s="83" t="str">
        <f>IFERROR(SMALL(Nebenrechnung!C:C,Bestandsübersicht!A45),"")</f>
        <v/>
      </c>
      <c r="C45" s="25" t="str">
        <f>IF(B45="","",VLOOKUP(B45,Nebenrechnung!C:E,3,FALSE))</f>
        <v/>
      </c>
      <c r="D45" s="26" t="str">
        <f>IF(B45="","",IF(LEFT(B45,1)*1&gt;3,"Keine Zweckbindung",IF(B45="","",VLOOKUP(B45,Nebenrechnung!C:D,2,FALSE))))</f>
        <v/>
      </c>
      <c r="E45" s="30" t="str">
        <f>IF(D45="","",IF(C45="Kollektenbons",Kollektenbons!C$6,IF(OR(C45="Freie Kollekte",C45="Freie Spende"),SUMIFS(Anfangsbestände!F:F,Anfangsbestände!A:A,Bestandsübersicht!C45),SUMIFS(Anfangsbestände!F:F,Anfangsbestände!D:D,CONCATENATE(C45,Bestandsübersicht!D45)))))</f>
        <v/>
      </c>
      <c r="F45" s="34" t="str">
        <f>IF($B45="","",IF(C45="Kollektenbons",SUM(Kollektenbons!C$10:C$109),IF(LEFT($B45,1)*1&gt;3,SUMIFS(Kollektenübersicht!H:H,Kollektenübersicht!$D:$D,Bestandsübersicht!$B45),IF(LEFT($B45,1)*1=1,SUMIFS(Kollektenübersicht!H:H,Kollektenübersicht!$E:$E,Bestandsübersicht!$D45),IF(OR(LEFT($B45,1)*1=2,LEFT($B45,1)*1=3),SUMIFS(Kollektenübersicht!H:H,Kollektenübersicht!$F:$F,Bestandsübersicht!$D45),"")))))</f>
        <v/>
      </c>
      <c r="G45" s="34" t="str">
        <f>IF($B45="","",IF(C45="Kollektenbons",SUM(Kollektenbons!F$10:F$109),IF(LEFT($B45,1)*1&gt;3,SUMIFS(Kollektenübersicht!J:J,Kollektenübersicht!$D:$D,Bestandsübersicht!$B45),IF(LEFT($B45,1)*1=1,SUMIFS(Kollektenübersicht!J:J,Kollektenübersicht!$E:$E,Bestandsübersicht!$D45),IF(OR(LEFT($B45,1)*1=2,LEFT($B45,1)*1=3),SUMIFS(Kollektenübersicht!J:J,Kollektenübersicht!$F:$F,Bestandsübersicht!$D45),"")))))</f>
        <v/>
      </c>
      <c r="H45" s="30" t="str">
        <f t="shared" si="1"/>
        <v/>
      </c>
    </row>
    <row r="46" spans="1:8" x14ac:dyDescent="0.25">
      <c r="A46" s="7">
        <v>35</v>
      </c>
      <c r="B46" s="83" t="str">
        <f>IFERROR(SMALL(Nebenrechnung!C:C,Bestandsübersicht!A46),"")</f>
        <v/>
      </c>
      <c r="C46" s="25" t="str">
        <f>IF(B46="","",VLOOKUP(B46,Nebenrechnung!C:E,3,FALSE))</f>
        <v/>
      </c>
      <c r="D46" s="26" t="str">
        <f>IF(B46="","",IF(LEFT(B46,1)*1&gt;3,"Keine Zweckbindung",IF(B46="","",VLOOKUP(B46,Nebenrechnung!C:D,2,FALSE))))</f>
        <v/>
      </c>
      <c r="E46" s="30" t="str">
        <f>IF(D46="","",IF(C46="Kollektenbons",Kollektenbons!C$6,IF(OR(C46="Freie Kollekte",C46="Freie Spende"),SUMIFS(Anfangsbestände!F:F,Anfangsbestände!A:A,Bestandsübersicht!C46),SUMIFS(Anfangsbestände!F:F,Anfangsbestände!D:D,CONCATENATE(C46,Bestandsübersicht!D46)))))</f>
        <v/>
      </c>
      <c r="F46" s="34" t="str">
        <f>IF($B46="","",IF(C46="Kollektenbons",SUM(Kollektenbons!C$10:C$109),IF(LEFT($B46,1)*1&gt;3,SUMIFS(Kollektenübersicht!H:H,Kollektenübersicht!$D:$D,Bestandsübersicht!$B46),IF(LEFT($B46,1)*1=1,SUMIFS(Kollektenübersicht!H:H,Kollektenübersicht!$E:$E,Bestandsübersicht!$D46),IF(OR(LEFT($B46,1)*1=2,LEFT($B46,1)*1=3),SUMIFS(Kollektenübersicht!H:H,Kollektenübersicht!$F:$F,Bestandsübersicht!$D46),"")))))</f>
        <v/>
      </c>
      <c r="G46" s="34" t="str">
        <f>IF($B46="","",IF(C46="Kollektenbons",SUM(Kollektenbons!F$10:F$109),IF(LEFT($B46,1)*1&gt;3,SUMIFS(Kollektenübersicht!J:J,Kollektenübersicht!$D:$D,Bestandsübersicht!$B46),IF(LEFT($B46,1)*1=1,SUMIFS(Kollektenübersicht!J:J,Kollektenübersicht!$E:$E,Bestandsübersicht!$D46),IF(OR(LEFT($B46,1)*1=2,LEFT($B46,1)*1=3),SUMIFS(Kollektenübersicht!J:J,Kollektenübersicht!$F:$F,Bestandsübersicht!$D46),"")))))</f>
        <v/>
      </c>
      <c r="H46" s="30" t="str">
        <f t="shared" si="1"/>
        <v/>
      </c>
    </row>
    <row r="47" spans="1:8" x14ac:dyDescent="0.25">
      <c r="A47" s="7">
        <v>36</v>
      </c>
      <c r="B47" s="83" t="str">
        <f>IFERROR(SMALL(Nebenrechnung!C:C,Bestandsübersicht!A47),"")</f>
        <v/>
      </c>
      <c r="C47" s="25" t="str">
        <f>IF(B47="","",VLOOKUP(B47,Nebenrechnung!C:E,3,FALSE))</f>
        <v/>
      </c>
      <c r="D47" s="26" t="str">
        <f>IF(B47="","",IF(LEFT(B47,1)*1&gt;3,"Keine Zweckbindung",IF(B47="","",VLOOKUP(B47,Nebenrechnung!C:D,2,FALSE))))</f>
        <v/>
      </c>
      <c r="E47" s="30" t="str">
        <f>IF(D47="","",IF(C47="Kollektenbons",Kollektenbons!C$6,IF(OR(C47="Freie Kollekte",C47="Freie Spende"),SUMIFS(Anfangsbestände!F:F,Anfangsbestände!A:A,Bestandsübersicht!C47),SUMIFS(Anfangsbestände!F:F,Anfangsbestände!D:D,CONCATENATE(C47,Bestandsübersicht!D47)))))</f>
        <v/>
      </c>
      <c r="F47" s="34" t="str">
        <f>IF($B47="","",IF(C47="Kollektenbons",SUM(Kollektenbons!C$10:C$109),IF(LEFT($B47,1)*1&gt;3,SUMIFS(Kollektenübersicht!H:H,Kollektenübersicht!$D:$D,Bestandsübersicht!$B47),IF(LEFT($B47,1)*1=1,SUMIFS(Kollektenübersicht!H:H,Kollektenübersicht!$E:$E,Bestandsübersicht!$D47),IF(OR(LEFT($B47,1)*1=2,LEFT($B47,1)*1=3),SUMIFS(Kollektenübersicht!H:H,Kollektenübersicht!$F:$F,Bestandsübersicht!$D47),"")))))</f>
        <v/>
      </c>
      <c r="G47" s="34" t="str">
        <f>IF($B47="","",IF(C47="Kollektenbons",SUM(Kollektenbons!F$10:F$109),IF(LEFT($B47,1)*1&gt;3,SUMIFS(Kollektenübersicht!J:J,Kollektenübersicht!$D:$D,Bestandsübersicht!$B47),IF(LEFT($B47,1)*1=1,SUMIFS(Kollektenübersicht!J:J,Kollektenübersicht!$E:$E,Bestandsübersicht!$D47),IF(OR(LEFT($B47,1)*1=2,LEFT($B47,1)*1=3),SUMIFS(Kollektenübersicht!J:J,Kollektenübersicht!$F:$F,Bestandsübersicht!$D47),"")))))</f>
        <v/>
      </c>
      <c r="H47" s="30" t="str">
        <f t="shared" si="1"/>
        <v/>
      </c>
    </row>
    <row r="48" spans="1:8" x14ac:dyDescent="0.25">
      <c r="A48" s="7">
        <v>37</v>
      </c>
      <c r="B48" s="83" t="str">
        <f>IFERROR(SMALL(Nebenrechnung!C:C,Bestandsübersicht!A48),"")</f>
        <v/>
      </c>
      <c r="C48" s="25" t="str">
        <f>IF(B48="","",VLOOKUP(B48,Nebenrechnung!C:E,3,FALSE))</f>
        <v/>
      </c>
      <c r="D48" s="26" t="str">
        <f>IF(B48="","",IF(LEFT(B48,1)*1&gt;3,"Keine Zweckbindung",IF(B48="","",VLOOKUP(B48,Nebenrechnung!C:D,2,FALSE))))</f>
        <v/>
      </c>
      <c r="E48" s="30" t="str">
        <f>IF(D48="","",IF(C48="Kollektenbons",Kollektenbons!C$6,IF(OR(C48="Freie Kollekte",C48="Freie Spende"),SUMIFS(Anfangsbestände!F:F,Anfangsbestände!A:A,Bestandsübersicht!C48),SUMIFS(Anfangsbestände!F:F,Anfangsbestände!D:D,CONCATENATE(C48,Bestandsübersicht!D48)))))</f>
        <v/>
      </c>
      <c r="F48" s="34" t="str">
        <f>IF($B48="","",IF(C48="Kollektenbons",SUM(Kollektenbons!C$10:C$109),IF(LEFT($B48,1)*1&gt;3,SUMIFS(Kollektenübersicht!H:H,Kollektenübersicht!$D:$D,Bestandsübersicht!$B48),IF(LEFT($B48,1)*1=1,SUMIFS(Kollektenübersicht!H:H,Kollektenübersicht!$E:$E,Bestandsübersicht!$D48),IF(OR(LEFT($B48,1)*1=2,LEFT($B48,1)*1=3),SUMIFS(Kollektenübersicht!H:H,Kollektenübersicht!$F:$F,Bestandsübersicht!$D48),"")))))</f>
        <v/>
      </c>
      <c r="G48" s="34" t="str">
        <f>IF($B48="","",IF(C48="Kollektenbons",SUM(Kollektenbons!F$10:F$109),IF(LEFT($B48,1)*1&gt;3,SUMIFS(Kollektenübersicht!J:J,Kollektenübersicht!$D:$D,Bestandsübersicht!$B48),IF(LEFT($B48,1)*1=1,SUMIFS(Kollektenübersicht!J:J,Kollektenübersicht!$E:$E,Bestandsübersicht!$D48),IF(OR(LEFT($B48,1)*1=2,LEFT($B48,1)*1=3),SUMIFS(Kollektenübersicht!J:J,Kollektenübersicht!$F:$F,Bestandsübersicht!$D48),"")))))</f>
        <v/>
      </c>
      <c r="H48" s="30" t="str">
        <f t="shared" si="1"/>
        <v/>
      </c>
    </row>
    <row r="49" spans="1:8" x14ac:dyDescent="0.25">
      <c r="A49" s="7">
        <v>38</v>
      </c>
      <c r="B49" s="83" t="str">
        <f>IFERROR(SMALL(Nebenrechnung!C:C,Bestandsübersicht!A49),"")</f>
        <v/>
      </c>
      <c r="C49" s="25" t="str">
        <f>IF(B49="","",VLOOKUP(B49,Nebenrechnung!C:E,3,FALSE))</f>
        <v/>
      </c>
      <c r="D49" s="26" t="str">
        <f>IF(B49="","",IF(LEFT(B49,1)*1&gt;3,"Keine Zweckbindung",IF(B49="","",VLOOKUP(B49,Nebenrechnung!C:D,2,FALSE))))</f>
        <v/>
      </c>
      <c r="E49" s="30" t="str">
        <f>IF(D49="","",IF(C49="Kollektenbons",Kollektenbons!C$6,IF(OR(C49="Freie Kollekte",C49="Freie Spende"),SUMIFS(Anfangsbestände!F:F,Anfangsbestände!A:A,Bestandsübersicht!C49),SUMIFS(Anfangsbestände!F:F,Anfangsbestände!D:D,CONCATENATE(C49,Bestandsübersicht!D49)))))</f>
        <v/>
      </c>
      <c r="F49" s="34" t="str">
        <f>IF($B49="","",IF(C49="Kollektenbons",SUM(Kollektenbons!C$10:C$109),IF(LEFT($B49,1)*1&gt;3,SUMIFS(Kollektenübersicht!H:H,Kollektenübersicht!$D:$D,Bestandsübersicht!$B49),IF(LEFT($B49,1)*1=1,SUMIFS(Kollektenübersicht!H:H,Kollektenübersicht!$E:$E,Bestandsübersicht!$D49),IF(OR(LEFT($B49,1)*1=2,LEFT($B49,1)*1=3),SUMIFS(Kollektenübersicht!H:H,Kollektenübersicht!$F:$F,Bestandsübersicht!$D49),"")))))</f>
        <v/>
      </c>
      <c r="G49" s="34" t="str">
        <f>IF($B49="","",IF(C49="Kollektenbons",SUM(Kollektenbons!F$10:F$109),IF(LEFT($B49,1)*1&gt;3,SUMIFS(Kollektenübersicht!J:J,Kollektenübersicht!$D:$D,Bestandsübersicht!$B49),IF(LEFT($B49,1)*1=1,SUMIFS(Kollektenübersicht!J:J,Kollektenübersicht!$E:$E,Bestandsübersicht!$D49),IF(OR(LEFT($B49,1)*1=2,LEFT($B49,1)*1=3),SUMIFS(Kollektenübersicht!J:J,Kollektenübersicht!$F:$F,Bestandsübersicht!$D49),"")))))</f>
        <v/>
      </c>
      <c r="H49" s="30" t="str">
        <f t="shared" si="1"/>
        <v/>
      </c>
    </row>
    <row r="50" spans="1:8" x14ac:dyDescent="0.25">
      <c r="A50" s="7">
        <v>39</v>
      </c>
      <c r="B50" s="83" t="str">
        <f>IFERROR(SMALL(Nebenrechnung!C:C,Bestandsübersicht!A50),"")</f>
        <v/>
      </c>
      <c r="C50" s="25" t="str">
        <f>IF(B50="","",VLOOKUP(B50,Nebenrechnung!C:E,3,FALSE))</f>
        <v/>
      </c>
      <c r="D50" s="26" t="str">
        <f>IF(B50="","",IF(LEFT(B50,1)*1&gt;3,"Keine Zweckbindung",IF(B50="","",VLOOKUP(B50,Nebenrechnung!C:D,2,FALSE))))</f>
        <v/>
      </c>
      <c r="E50" s="30" t="str">
        <f>IF(D50="","",IF(C50="Kollektenbons",Kollektenbons!C$6,IF(OR(C50="Freie Kollekte",C50="Freie Spende"),SUMIFS(Anfangsbestände!F:F,Anfangsbestände!A:A,Bestandsübersicht!C50),SUMIFS(Anfangsbestände!F:F,Anfangsbestände!D:D,CONCATENATE(C50,Bestandsübersicht!D50)))))</f>
        <v/>
      </c>
      <c r="F50" s="34" t="str">
        <f>IF($B50="","",IF(C50="Kollektenbons",SUM(Kollektenbons!C$10:C$109),IF(LEFT($B50,1)*1&gt;3,SUMIFS(Kollektenübersicht!H:H,Kollektenübersicht!$D:$D,Bestandsübersicht!$B50),IF(LEFT($B50,1)*1=1,SUMIFS(Kollektenübersicht!H:H,Kollektenübersicht!$E:$E,Bestandsübersicht!$D50),IF(OR(LEFT($B50,1)*1=2,LEFT($B50,1)*1=3),SUMIFS(Kollektenübersicht!H:H,Kollektenübersicht!$F:$F,Bestandsübersicht!$D50),"")))))</f>
        <v/>
      </c>
      <c r="G50" s="34" t="str">
        <f>IF($B50="","",IF(C50="Kollektenbons",SUM(Kollektenbons!F$10:F$109),IF(LEFT($B50,1)*1&gt;3,SUMIFS(Kollektenübersicht!J:J,Kollektenübersicht!$D:$D,Bestandsübersicht!$B50),IF(LEFT($B50,1)*1=1,SUMIFS(Kollektenübersicht!J:J,Kollektenübersicht!$E:$E,Bestandsübersicht!$D50),IF(OR(LEFT($B50,1)*1=2,LEFT($B50,1)*1=3),SUMIFS(Kollektenübersicht!J:J,Kollektenübersicht!$F:$F,Bestandsübersicht!$D50),"")))))</f>
        <v/>
      </c>
      <c r="H50" s="30" t="str">
        <f t="shared" si="1"/>
        <v/>
      </c>
    </row>
    <row r="51" spans="1:8" x14ac:dyDescent="0.25">
      <c r="A51" s="7">
        <v>40</v>
      </c>
      <c r="B51" s="83" t="str">
        <f>IFERROR(SMALL(Nebenrechnung!C:C,Bestandsübersicht!A51),"")</f>
        <v/>
      </c>
      <c r="C51" s="25" t="str">
        <f>IF(B51="","",VLOOKUP(B51,Nebenrechnung!C:E,3,FALSE))</f>
        <v/>
      </c>
      <c r="D51" s="26" t="str">
        <f>IF(B51="","",IF(LEFT(B51,1)*1&gt;3,"Keine Zweckbindung",IF(B51="","",VLOOKUP(B51,Nebenrechnung!C:D,2,FALSE))))</f>
        <v/>
      </c>
      <c r="E51" s="30" t="str">
        <f>IF(D51="","",IF(C51="Kollektenbons",Kollektenbons!C$6,IF(OR(C51="Freie Kollekte",C51="Freie Spende"),SUMIFS(Anfangsbestände!F:F,Anfangsbestände!A:A,Bestandsübersicht!C51),SUMIFS(Anfangsbestände!F:F,Anfangsbestände!D:D,CONCATENATE(C51,Bestandsübersicht!D51)))))</f>
        <v/>
      </c>
      <c r="F51" s="34" t="str">
        <f>IF($B51="","",IF(C51="Kollektenbons",SUM(Kollektenbons!C$10:C$109),IF(LEFT($B51,1)*1&gt;3,SUMIFS(Kollektenübersicht!H:H,Kollektenübersicht!$D:$D,Bestandsübersicht!$B51),IF(LEFT($B51,1)*1=1,SUMIFS(Kollektenübersicht!H:H,Kollektenübersicht!$E:$E,Bestandsübersicht!$D51),IF(OR(LEFT($B51,1)*1=2,LEFT($B51,1)*1=3),SUMIFS(Kollektenübersicht!H:H,Kollektenübersicht!$F:$F,Bestandsübersicht!$D51),"")))))</f>
        <v/>
      </c>
      <c r="G51" s="34" t="str">
        <f>IF($B51="","",IF(C51="Kollektenbons",SUM(Kollektenbons!F$10:F$109),IF(LEFT($B51,1)*1&gt;3,SUMIFS(Kollektenübersicht!J:J,Kollektenübersicht!$D:$D,Bestandsübersicht!$B51),IF(LEFT($B51,1)*1=1,SUMIFS(Kollektenübersicht!J:J,Kollektenübersicht!$E:$E,Bestandsübersicht!$D51),IF(OR(LEFT($B51,1)*1=2,LEFT($B51,1)*1=3),SUMIFS(Kollektenübersicht!J:J,Kollektenübersicht!$F:$F,Bestandsübersicht!$D51),"")))))</f>
        <v/>
      </c>
      <c r="H51" s="30" t="str">
        <f t="shared" si="1"/>
        <v/>
      </c>
    </row>
    <row r="52" spans="1:8" x14ac:dyDescent="0.25">
      <c r="A52" s="7">
        <v>41</v>
      </c>
      <c r="B52" s="83" t="str">
        <f>IFERROR(SMALL(Nebenrechnung!C:C,Bestandsübersicht!A52),"")</f>
        <v/>
      </c>
      <c r="C52" s="25" t="str">
        <f>IF(B52="","",VLOOKUP(B52,Nebenrechnung!C:E,3,FALSE))</f>
        <v/>
      </c>
      <c r="D52" s="26" t="str">
        <f>IF(B52="","",IF(LEFT(B52,1)*1&gt;3,"Keine Zweckbindung",IF(B52="","",VLOOKUP(B52,Nebenrechnung!C:D,2,FALSE))))</f>
        <v/>
      </c>
      <c r="E52" s="30" t="str">
        <f>IF(D52="","",IF(C52="Kollektenbons",Kollektenbons!C$6,IF(OR(C52="Freie Kollekte",C52="Freie Spende"),SUMIFS(Anfangsbestände!F:F,Anfangsbestände!A:A,Bestandsübersicht!C52),SUMIFS(Anfangsbestände!F:F,Anfangsbestände!D:D,CONCATENATE(C52,Bestandsübersicht!D52)))))</f>
        <v/>
      </c>
      <c r="F52" s="34" t="str">
        <f>IF($B52="","",IF(C52="Kollektenbons",SUM(Kollektenbons!C$10:C$109),IF(LEFT($B52,1)*1&gt;3,SUMIFS(Kollektenübersicht!H:H,Kollektenübersicht!$D:$D,Bestandsübersicht!$B52),IF(LEFT($B52,1)*1=1,SUMIFS(Kollektenübersicht!H:H,Kollektenübersicht!$E:$E,Bestandsübersicht!$D52),IF(OR(LEFT($B52,1)*1=2,LEFT($B52,1)*1=3),SUMIFS(Kollektenübersicht!H:H,Kollektenübersicht!$F:$F,Bestandsübersicht!$D52),"")))))</f>
        <v/>
      </c>
      <c r="G52" s="34" t="str">
        <f>IF($B52="","",IF(C52="Kollektenbons",SUM(Kollektenbons!F$10:F$109),IF(LEFT($B52,1)*1&gt;3,SUMIFS(Kollektenübersicht!J:J,Kollektenübersicht!$D:$D,Bestandsübersicht!$B52),IF(LEFT($B52,1)*1=1,SUMIFS(Kollektenübersicht!J:J,Kollektenübersicht!$E:$E,Bestandsübersicht!$D52),IF(OR(LEFT($B52,1)*1=2,LEFT($B52,1)*1=3),SUMIFS(Kollektenübersicht!J:J,Kollektenübersicht!$F:$F,Bestandsübersicht!$D52),"")))))</f>
        <v/>
      </c>
      <c r="H52" s="30" t="str">
        <f t="shared" si="1"/>
        <v/>
      </c>
    </row>
    <row r="53" spans="1:8" x14ac:dyDescent="0.25">
      <c r="A53" s="7">
        <v>42</v>
      </c>
      <c r="B53" s="83" t="str">
        <f>IFERROR(SMALL(Nebenrechnung!C:C,Bestandsübersicht!A53),"")</f>
        <v/>
      </c>
      <c r="C53" s="25" t="str">
        <f>IF(B53="","",VLOOKUP(B53,Nebenrechnung!C:E,3,FALSE))</f>
        <v/>
      </c>
      <c r="D53" s="26" t="str">
        <f>IF(B53="","",IF(LEFT(B53,1)*1&gt;3,"Keine Zweckbindung",IF(B53="","",VLOOKUP(B53,Nebenrechnung!C:D,2,FALSE))))</f>
        <v/>
      </c>
      <c r="E53" s="30" t="str">
        <f>IF(D53="","",IF(C53="Kollektenbons",Kollektenbons!C$6,IF(OR(C53="Freie Kollekte",C53="Freie Spende"),SUMIFS(Anfangsbestände!F:F,Anfangsbestände!A:A,Bestandsübersicht!C53),SUMIFS(Anfangsbestände!F:F,Anfangsbestände!D:D,CONCATENATE(C53,Bestandsübersicht!D53)))))</f>
        <v/>
      </c>
      <c r="F53" s="34" t="str">
        <f>IF($B53="","",IF(C53="Kollektenbons",SUM(Kollektenbons!C$10:C$109),IF(LEFT($B53,1)*1&gt;3,SUMIFS(Kollektenübersicht!H:H,Kollektenübersicht!$D:$D,Bestandsübersicht!$B53),IF(LEFT($B53,1)*1=1,SUMIFS(Kollektenübersicht!H:H,Kollektenübersicht!$E:$E,Bestandsübersicht!$D53),IF(OR(LEFT($B53,1)*1=2,LEFT($B53,1)*1=3),SUMIFS(Kollektenübersicht!H:H,Kollektenübersicht!$F:$F,Bestandsübersicht!$D53),"")))))</f>
        <v/>
      </c>
      <c r="G53" s="34" t="str">
        <f>IF($B53="","",IF(C53="Kollektenbons",SUM(Kollektenbons!F$10:F$109),IF(LEFT($B53,1)*1&gt;3,SUMIFS(Kollektenübersicht!J:J,Kollektenübersicht!$D:$D,Bestandsübersicht!$B53),IF(LEFT($B53,1)*1=1,SUMIFS(Kollektenübersicht!J:J,Kollektenübersicht!$E:$E,Bestandsübersicht!$D53),IF(OR(LEFT($B53,1)*1=2,LEFT($B53,1)*1=3),SUMIFS(Kollektenübersicht!J:J,Kollektenübersicht!$F:$F,Bestandsübersicht!$D53),"")))))</f>
        <v/>
      </c>
      <c r="H53" s="30" t="str">
        <f t="shared" si="1"/>
        <v/>
      </c>
    </row>
    <row r="54" spans="1:8" x14ac:dyDescent="0.25">
      <c r="A54" s="7">
        <v>43</v>
      </c>
      <c r="B54" s="83" t="str">
        <f>IFERROR(SMALL(Nebenrechnung!C:C,Bestandsübersicht!A54),"")</f>
        <v/>
      </c>
      <c r="C54" s="25" t="str">
        <f>IF(B54="","",VLOOKUP(B54,Nebenrechnung!C:E,3,FALSE))</f>
        <v/>
      </c>
      <c r="D54" s="26" t="str">
        <f>IF(B54="","",IF(LEFT(B54,1)*1&gt;3,"Keine Zweckbindung",IF(B54="","",VLOOKUP(B54,Nebenrechnung!C:D,2,FALSE))))</f>
        <v/>
      </c>
      <c r="E54" s="30" t="str">
        <f>IF(D54="","",IF(C54="Kollektenbons",Kollektenbons!C$6,IF(OR(C54="Freie Kollekte",C54="Freie Spende"),SUMIFS(Anfangsbestände!F:F,Anfangsbestände!A:A,Bestandsübersicht!C54),SUMIFS(Anfangsbestände!F:F,Anfangsbestände!D:D,CONCATENATE(C54,Bestandsübersicht!D54)))))</f>
        <v/>
      </c>
      <c r="F54" s="34" t="str">
        <f>IF($B54="","",IF(C54="Kollektenbons",SUM(Kollektenbons!C$10:C$109),IF(LEFT($B54,1)*1&gt;3,SUMIFS(Kollektenübersicht!H:H,Kollektenübersicht!$D:$D,Bestandsübersicht!$B54),IF(LEFT($B54,1)*1=1,SUMIFS(Kollektenübersicht!H:H,Kollektenübersicht!$E:$E,Bestandsübersicht!$D54),IF(OR(LEFT($B54,1)*1=2,LEFT($B54,1)*1=3),SUMIFS(Kollektenübersicht!H:H,Kollektenübersicht!$F:$F,Bestandsübersicht!$D54),"")))))</f>
        <v/>
      </c>
      <c r="G54" s="34" t="str">
        <f>IF($B54="","",IF(C54="Kollektenbons",SUM(Kollektenbons!F$10:F$109),IF(LEFT($B54,1)*1&gt;3,SUMIFS(Kollektenübersicht!J:J,Kollektenübersicht!$D:$D,Bestandsübersicht!$B54),IF(LEFT($B54,1)*1=1,SUMIFS(Kollektenübersicht!J:J,Kollektenübersicht!$E:$E,Bestandsübersicht!$D54),IF(OR(LEFT($B54,1)*1=2,LEFT($B54,1)*1=3),SUMIFS(Kollektenübersicht!J:J,Kollektenübersicht!$F:$F,Bestandsübersicht!$D54),"")))))</f>
        <v/>
      </c>
      <c r="H54" s="30" t="str">
        <f t="shared" si="1"/>
        <v/>
      </c>
    </row>
    <row r="55" spans="1:8" x14ac:dyDescent="0.25">
      <c r="A55" s="7">
        <v>44</v>
      </c>
      <c r="B55" s="83" t="str">
        <f>IFERROR(SMALL(Nebenrechnung!C:C,Bestandsübersicht!A55),"")</f>
        <v/>
      </c>
      <c r="C55" s="25" t="str">
        <f>IF(B55="","",VLOOKUP(B55,Nebenrechnung!C:E,3,FALSE))</f>
        <v/>
      </c>
      <c r="D55" s="26" t="str">
        <f>IF(B55="","",IF(LEFT(B55,1)*1&gt;3,"Keine Zweckbindung",IF(B55="","",VLOOKUP(B55,Nebenrechnung!C:D,2,FALSE))))</f>
        <v/>
      </c>
      <c r="E55" s="30" t="str">
        <f>IF(D55="","",IF(C55="Kollektenbons",Kollektenbons!C$6,IF(OR(C55="Freie Kollekte",C55="Freie Spende"),SUMIFS(Anfangsbestände!F:F,Anfangsbestände!A:A,Bestandsübersicht!C55),SUMIFS(Anfangsbestände!F:F,Anfangsbestände!D:D,CONCATENATE(C55,Bestandsübersicht!D55)))))</f>
        <v/>
      </c>
      <c r="F55" s="34" t="str">
        <f>IF($B55="","",IF(C55="Kollektenbons",SUM(Kollektenbons!C$10:C$109),IF(LEFT($B55,1)*1&gt;3,SUMIFS(Kollektenübersicht!H:H,Kollektenübersicht!$D:$D,Bestandsübersicht!$B55),IF(LEFT($B55,1)*1=1,SUMIFS(Kollektenübersicht!H:H,Kollektenübersicht!$E:$E,Bestandsübersicht!$D55),IF(OR(LEFT($B55,1)*1=2,LEFT($B55,1)*1=3),SUMIFS(Kollektenübersicht!H:H,Kollektenübersicht!$F:$F,Bestandsübersicht!$D55),"")))))</f>
        <v/>
      </c>
      <c r="G55" s="34" t="str">
        <f>IF($B55="","",IF(C55="Kollektenbons",SUM(Kollektenbons!F$10:F$109),IF(LEFT($B55,1)*1&gt;3,SUMIFS(Kollektenübersicht!J:J,Kollektenübersicht!$D:$D,Bestandsübersicht!$B55),IF(LEFT($B55,1)*1=1,SUMIFS(Kollektenübersicht!J:J,Kollektenübersicht!$E:$E,Bestandsübersicht!$D55),IF(OR(LEFT($B55,1)*1=2,LEFT($B55,1)*1=3),SUMIFS(Kollektenübersicht!J:J,Kollektenübersicht!$F:$F,Bestandsübersicht!$D55),"")))))</f>
        <v/>
      </c>
      <c r="H55" s="30" t="str">
        <f t="shared" si="1"/>
        <v/>
      </c>
    </row>
    <row r="56" spans="1:8" x14ac:dyDescent="0.25">
      <c r="A56" s="7">
        <v>45</v>
      </c>
      <c r="B56" s="83" t="str">
        <f>IFERROR(SMALL(Nebenrechnung!C:C,Bestandsübersicht!A56),"")</f>
        <v/>
      </c>
      <c r="C56" s="25" t="str">
        <f>IF(B56="","",VLOOKUP(B56,Nebenrechnung!C:E,3,FALSE))</f>
        <v/>
      </c>
      <c r="D56" s="26" t="str">
        <f>IF(B56="","",IF(LEFT(B56,1)*1&gt;3,"Keine Zweckbindung",IF(B56="","",VLOOKUP(B56,Nebenrechnung!C:D,2,FALSE))))</f>
        <v/>
      </c>
      <c r="E56" s="30" t="str">
        <f>IF(D56="","",IF(C56="Kollektenbons",Kollektenbons!C$6,IF(OR(C56="Freie Kollekte",C56="Freie Spende"),SUMIFS(Anfangsbestände!F:F,Anfangsbestände!A:A,Bestandsübersicht!C56),SUMIFS(Anfangsbestände!F:F,Anfangsbestände!D:D,CONCATENATE(C56,Bestandsübersicht!D56)))))</f>
        <v/>
      </c>
      <c r="F56" s="34" t="str">
        <f>IF($B56="","",IF(C56="Kollektenbons",SUM(Kollektenbons!C$10:C$109),IF(LEFT($B56,1)*1&gt;3,SUMIFS(Kollektenübersicht!H:H,Kollektenübersicht!$D:$D,Bestandsübersicht!$B56),IF(LEFT($B56,1)*1=1,SUMIFS(Kollektenübersicht!H:H,Kollektenübersicht!$E:$E,Bestandsübersicht!$D56),IF(OR(LEFT($B56,1)*1=2,LEFT($B56,1)*1=3),SUMIFS(Kollektenübersicht!H:H,Kollektenübersicht!$F:$F,Bestandsübersicht!$D56),"")))))</f>
        <v/>
      </c>
      <c r="G56" s="34" t="str">
        <f>IF($B56="","",IF(C56="Kollektenbons",SUM(Kollektenbons!F$10:F$109),IF(LEFT($B56,1)*1&gt;3,SUMIFS(Kollektenübersicht!J:J,Kollektenübersicht!$D:$D,Bestandsübersicht!$B56),IF(LEFT($B56,1)*1=1,SUMIFS(Kollektenübersicht!J:J,Kollektenübersicht!$E:$E,Bestandsübersicht!$D56),IF(OR(LEFT($B56,1)*1=2,LEFT($B56,1)*1=3),SUMIFS(Kollektenübersicht!J:J,Kollektenübersicht!$F:$F,Bestandsübersicht!$D56),"")))))</f>
        <v/>
      </c>
      <c r="H56" s="30" t="str">
        <f t="shared" si="1"/>
        <v/>
      </c>
    </row>
    <row r="57" spans="1:8" x14ac:dyDescent="0.25">
      <c r="A57" s="7">
        <v>46</v>
      </c>
      <c r="B57" s="83" t="str">
        <f>IFERROR(SMALL(Nebenrechnung!C:C,Bestandsübersicht!A57),"")</f>
        <v/>
      </c>
      <c r="C57" s="25" t="str">
        <f>IF(B57="","",VLOOKUP(B57,Nebenrechnung!C:E,3,FALSE))</f>
        <v/>
      </c>
      <c r="D57" s="26" t="str">
        <f>IF(B57="","",IF(LEFT(B57,1)*1&gt;3,"Keine Zweckbindung",IF(B57="","",VLOOKUP(B57,Nebenrechnung!C:D,2,FALSE))))</f>
        <v/>
      </c>
      <c r="E57" s="30" t="str">
        <f>IF(D57="","",IF(C57="Kollektenbons",Kollektenbons!C$6,IF(OR(C57="Freie Kollekte",C57="Freie Spende"),SUMIFS(Anfangsbestände!F:F,Anfangsbestände!A:A,Bestandsübersicht!C57),SUMIFS(Anfangsbestände!F:F,Anfangsbestände!D:D,CONCATENATE(C57,Bestandsübersicht!D57)))))</f>
        <v/>
      </c>
      <c r="F57" s="34" t="str">
        <f>IF($B57="","",IF(C57="Kollektenbons",SUM(Kollektenbons!C$10:C$109),IF(LEFT($B57,1)*1&gt;3,SUMIFS(Kollektenübersicht!H:H,Kollektenübersicht!$D:$D,Bestandsübersicht!$B57),IF(LEFT($B57,1)*1=1,SUMIFS(Kollektenübersicht!H:H,Kollektenübersicht!$E:$E,Bestandsübersicht!$D57),IF(OR(LEFT($B57,1)*1=2,LEFT($B57,1)*1=3),SUMIFS(Kollektenübersicht!H:H,Kollektenübersicht!$F:$F,Bestandsübersicht!$D57),"")))))</f>
        <v/>
      </c>
      <c r="G57" s="34" t="str">
        <f>IF($B57="","",IF(C57="Kollektenbons",SUM(Kollektenbons!F$10:F$109),IF(LEFT($B57,1)*1&gt;3,SUMIFS(Kollektenübersicht!J:J,Kollektenübersicht!$D:$D,Bestandsübersicht!$B57),IF(LEFT($B57,1)*1=1,SUMIFS(Kollektenübersicht!J:J,Kollektenübersicht!$E:$E,Bestandsübersicht!$D57),IF(OR(LEFT($B57,1)*1=2,LEFT($B57,1)*1=3),SUMIFS(Kollektenübersicht!J:J,Kollektenübersicht!$F:$F,Bestandsübersicht!$D57),"")))))</f>
        <v/>
      </c>
      <c r="H57" s="30" t="str">
        <f t="shared" si="1"/>
        <v/>
      </c>
    </row>
    <row r="58" spans="1:8" x14ac:dyDescent="0.25">
      <c r="A58" s="7">
        <v>47</v>
      </c>
      <c r="B58" s="83" t="str">
        <f>IFERROR(SMALL(Nebenrechnung!C:C,Bestandsübersicht!A58),"")</f>
        <v/>
      </c>
      <c r="C58" s="25" t="str">
        <f>IF(B58="","",VLOOKUP(B58,Nebenrechnung!C:E,3,FALSE))</f>
        <v/>
      </c>
      <c r="D58" s="26" t="str">
        <f>IF(B58="","",IF(LEFT(B58,1)*1&gt;3,"Keine Zweckbindung",IF(B58="","",VLOOKUP(B58,Nebenrechnung!C:D,2,FALSE))))</f>
        <v/>
      </c>
      <c r="E58" s="30" t="str">
        <f>IF(D58="","",IF(C58="Kollektenbons",Kollektenbons!C$6,IF(OR(C58="Freie Kollekte",C58="Freie Spende"),SUMIFS(Anfangsbestände!F:F,Anfangsbestände!A:A,Bestandsübersicht!C58),SUMIFS(Anfangsbestände!F:F,Anfangsbestände!D:D,CONCATENATE(C58,Bestandsübersicht!D58)))))</f>
        <v/>
      </c>
      <c r="F58" s="34" t="str">
        <f>IF($B58="","",IF(C58="Kollektenbons",SUM(Kollektenbons!C$10:C$109),IF(LEFT($B58,1)*1&gt;3,SUMIFS(Kollektenübersicht!H:H,Kollektenübersicht!$D:$D,Bestandsübersicht!$B58),IF(LEFT($B58,1)*1=1,SUMIFS(Kollektenübersicht!H:H,Kollektenübersicht!$E:$E,Bestandsübersicht!$D58),IF(OR(LEFT($B58,1)*1=2,LEFT($B58,1)*1=3),SUMIFS(Kollektenübersicht!H:H,Kollektenübersicht!$F:$F,Bestandsübersicht!$D58),"")))))</f>
        <v/>
      </c>
      <c r="G58" s="34" t="str">
        <f>IF($B58="","",IF(C58="Kollektenbons",SUM(Kollektenbons!F$10:F$109),IF(LEFT($B58,1)*1&gt;3,SUMIFS(Kollektenübersicht!J:J,Kollektenübersicht!$D:$D,Bestandsübersicht!$B58),IF(LEFT($B58,1)*1=1,SUMIFS(Kollektenübersicht!J:J,Kollektenübersicht!$E:$E,Bestandsübersicht!$D58),IF(OR(LEFT($B58,1)*1=2,LEFT($B58,1)*1=3),SUMIFS(Kollektenübersicht!J:J,Kollektenübersicht!$F:$F,Bestandsübersicht!$D58),"")))))</f>
        <v/>
      </c>
      <c r="H58" s="30" t="str">
        <f t="shared" si="1"/>
        <v/>
      </c>
    </row>
    <row r="59" spans="1:8" x14ac:dyDescent="0.25">
      <c r="A59" s="7">
        <v>48</v>
      </c>
      <c r="B59" s="83" t="str">
        <f>IFERROR(SMALL(Nebenrechnung!C:C,Bestandsübersicht!A59),"")</f>
        <v/>
      </c>
      <c r="C59" s="25" t="str">
        <f>IF(B59="","",VLOOKUP(B59,Nebenrechnung!C:E,3,FALSE))</f>
        <v/>
      </c>
      <c r="D59" s="26" t="str">
        <f>IF(B59="","",IF(LEFT(B59,1)*1&gt;3,"Keine Zweckbindung",IF(B59="","",VLOOKUP(B59,Nebenrechnung!C:D,2,FALSE))))</f>
        <v/>
      </c>
      <c r="E59" s="30" t="str">
        <f>IF(D59="","",IF(C59="Kollektenbons",Kollektenbons!C$6,IF(OR(C59="Freie Kollekte",C59="Freie Spende"),SUMIFS(Anfangsbestände!F:F,Anfangsbestände!A:A,Bestandsübersicht!C59),SUMIFS(Anfangsbestände!F:F,Anfangsbestände!D:D,CONCATENATE(C59,Bestandsübersicht!D59)))))</f>
        <v/>
      </c>
      <c r="F59" s="34" t="str">
        <f>IF($B59="","",IF(C59="Kollektenbons",SUM(Kollektenbons!C$10:C$109),IF(LEFT($B59,1)*1&gt;3,SUMIFS(Kollektenübersicht!H:H,Kollektenübersicht!$D:$D,Bestandsübersicht!$B59),IF(LEFT($B59,1)*1=1,SUMIFS(Kollektenübersicht!H:H,Kollektenübersicht!$E:$E,Bestandsübersicht!$D59),IF(OR(LEFT($B59,1)*1=2,LEFT($B59,1)*1=3),SUMIFS(Kollektenübersicht!H:H,Kollektenübersicht!$F:$F,Bestandsübersicht!$D59),"")))))</f>
        <v/>
      </c>
      <c r="G59" s="34" t="str">
        <f>IF($B59="","",IF(C59="Kollektenbons",SUM(Kollektenbons!F$10:F$109),IF(LEFT($B59,1)*1&gt;3,SUMIFS(Kollektenübersicht!J:J,Kollektenübersicht!$D:$D,Bestandsübersicht!$B59),IF(LEFT($B59,1)*1=1,SUMIFS(Kollektenübersicht!J:J,Kollektenübersicht!$E:$E,Bestandsübersicht!$D59),IF(OR(LEFT($B59,1)*1=2,LEFT($B59,1)*1=3),SUMIFS(Kollektenübersicht!J:J,Kollektenübersicht!$F:$F,Bestandsübersicht!$D59),"")))))</f>
        <v/>
      </c>
      <c r="H59" s="30" t="str">
        <f t="shared" si="1"/>
        <v/>
      </c>
    </row>
    <row r="60" spans="1:8" x14ac:dyDescent="0.25">
      <c r="A60" s="7">
        <v>49</v>
      </c>
      <c r="B60" s="83" t="str">
        <f>IFERROR(SMALL(Nebenrechnung!C:C,Bestandsübersicht!A60),"")</f>
        <v/>
      </c>
      <c r="C60" s="25" t="str">
        <f>IF(B60="","",VLOOKUP(B60,Nebenrechnung!C:E,3,FALSE))</f>
        <v/>
      </c>
      <c r="D60" s="26" t="str">
        <f>IF(B60="","",IF(LEFT(B60,1)*1&gt;3,"Keine Zweckbindung",IF(B60="","",VLOOKUP(B60,Nebenrechnung!C:D,2,FALSE))))</f>
        <v/>
      </c>
      <c r="E60" s="30" t="str">
        <f>IF(D60="","",IF(C60="Kollektenbons",Kollektenbons!C$6,IF(OR(C60="Freie Kollekte",C60="Freie Spende"),SUMIFS(Anfangsbestände!F:F,Anfangsbestände!A:A,Bestandsübersicht!C60),SUMIFS(Anfangsbestände!F:F,Anfangsbestände!D:D,CONCATENATE(C60,Bestandsübersicht!D60)))))</f>
        <v/>
      </c>
      <c r="F60" s="34" t="str">
        <f>IF($B60="","",IF(C60="Kollektenbons",SUM(Kollektenbons!C$10:C$109),IF(LEFT($B60,1)*1&gt;3,SUMIFS(Kollektenübersicht!H:H,Kollektenübersicht!$D:$D,Bestandsübersicht!$B60),IF(LEFT($B60,1)*1=1,SUMIFS(Kollektenübersicht!H:H,Kollektenübersicht!$E:$E,Bestandsübersicht!$D60),IF(OR(LEFT($B60,1)*1=2,LEFT($B60,1)*1=3),SUMIFS(Kollektenübersicht!H:H,Kollektenübersicht!$F:$F,Bestandsübersicht!$D60),"")))))</f>
        <v/>
      </c>
      <c r="G60" s="34" t="str">
        <f>IF($B60="","",IF(C60="Kollektenbons",SUM(Kollektenbons!F$10:F$109),IF(LEFT($B60,1)*1&gt;3,SUMIFS(Kollektenübersicht!J:J,Kollektenübersicht!$D:$D,Bestandsübersicht!$B60),IF(LEFT($B60,1)*1=1,SUMIFS(Kollektenübersicht!J:J,Kollektenübersicht!$E:$E,Bestandsübersicht!$D60),IF(OR(LEFT($B60,1)*1=2,LEFT($B60,1)*1=3),SUMIFS(Kollektenübersicht!J:J,Kollektenübersicht!$F:$F,Bestandsübersicht!$D60),"")))))</f>
        <v/>
      </c>
      <c r="H60" s="30" t="str">
        <f t="shared" si="1"/>
        <v/>
      </c>
    </row>
    <row r="61" spans="1:8" x14ac:dyDescent="0.25">
      <c r="A61" s="7">
        <v>50</v>
      </c>
      <c r="B61" s="83" t="str">
        <f>IFERROR(SMALL(Nebenrechnung!C:C,Bestandsübersicht!A61),"")</f>
        <v/>
      </c>
      <c r="C61" s="25" t="str">
        <f>IF(B61="","",VLOOKUP(B61,Nebenrechnung!C:E,3,FALSE))</f>
        <v/>
      </c>
      <c r="D61" s="26" t="str">
        <f>IF(B61="","",IF(LEFT(B61,1)*1&gt;3,"Keine Zweckbindung",IF(B61="","",VLOOKUP(B61,Nebenrechnung!C:D,2,FALSE))))</f>
        <v/>
      </c>
      <c r="E61" s="30" t="str">
        <f>IF(D61="","",IF(C61="Kollektenbons",Kollektenbons!C$6,IF(OR(C61="Freie Kollekte",C61="Freie Spende"),SUMIFS(Anfangsbestände!F:F,Anfangsbestände!A:A,Bestandsübersicht!C61),SUMIFS(Anfangsbestände!F:F,Anfangsbestände!D:D,CONCATENATE(C61,Bestandsübersicht!D61)))))</f>
        <v/>
      </c>
      <c r="F61" s="34" t="str">
        <f>IF($B61="","",IF(C61="Kollektenbons",SUM(Kollektenbons!C$10:C$109),IF(LEFT($B61,1)*1&gt;3,SUMIFS(Kollektenübersicht!H:H,Kollektenübersicht!$D:$D,Bestandsübersicht!$B61),IF(LEFT($B61,1)*1=1,SUMIFS(Kollektenübersicht!H:H,Kollektenübersicht!$E:$E,Bestandsübersicht!$D61),IF(OR(LEFT($B61,1)*1=2,LEFT($B61,1)*1=3),SUMIFS(Kollektenübersicht!H:H,Kollektenübersicht!$F:$F,Bestandsübersicht!$D61),"")))))</f>
        <v/>
      </c>
      <c r="G61" s="34" t="str">
        <f>IF($B61="","",IF(C61="Kollektenbons",SUM(Kollektenbons!F$10:F$109),IF(LEFT($B61,1)*1&gt;3,SUMIFS(Kollektenübersicht!J:J,Kollektenübersicht!$D:$D,Bestandsübersicht!$B61),IF(LEFT($B61,1)*1=1,SUMIFS(Kollektenübersicht!J:J,Kollektenübersicht!$E:$E,Bestandsübersicht!$D61),IF(OR(LEFT($B61,1)*1=2,LEFT($B61,1)*1=3),SUMIFS(Kollektenübersicht!J:J,Kollektenübersicht!$F:$F,Bestandsübersicht!$D61),"")))))</f>
        <v/>
      </c>
      <c r="H61" s="30" t="str">
        <f t="shared" si="1"/>
        <v/>
      </c>
    </row>
    <row r="62" spans="1:8" x14ac:dyDescent="0.25">
      <c r="A62" s="7">
        <v>51</v>
      </c>
      <c r="B62" s="83" t="str">
        <f>IFERROR(SMALL(Nebenrechnung!C:C,Bestandsübersicht!A62),"")</f>
        <v/>
      </c>
      <c r="C62" s="25" t="str">
        <f>IF(B62="","",VLOOKUP(B62,Nebenrechnung!C:E,3,FALSE))</f>
        <v/>
      </c>
      <c r="D62" s="26" t="str">
        <f>IF(B62="","",IF(LEFT(B62,1)*1&gt;3,"Keine Zweckbindung",IF(B62="","",VLOOKUP(B62,Nebenrechnung!C:D,2,FALSE))))</f>
        <v/>
      </c>
      <c r="E62" s="30" t="str">
        <f>IF(D62="","",IF(C62="Kollektenbons",Kollektenbons!C$6,IF(OR(C62="Freie Kollekte",C62="Freie Spende"),SUMIFS(Anfangsbestände!F:F,Anfangsbestände!A:A,Bestandsübersicht!C62),SUMIFS(Anfangsbestände!F:F,Anfangsbestände!D:D,CONCATENATE(C62,Bestandsübersicht!D62)))))</f>
        <v/>
      </c>
      <c r="F62" s="34" t="str">
        <f>IF($B62="","",IF(C62="Kollektenbons",SUM(Kollektenbons!C$10:C$109),IF(LEFT($B62,1)*1&gt;3,SUMIFS(Kollektenübersicht!H:H,Kollektenübersicht!$D:$D,Bestandsübersicht!$B62),IF(LEFT($B62,1)*1=1,SUMIFS(Kollektenübersicht!H:H,Kollektenübersicht!$E:$E,Bestandsübersicht!$D62),IF(OR(LEFT($B62,1)*1=2,LEFT($B62,1)*1=3),SUMIFS(Kollektenübersicht!H:H,Kollektenübersicht!$F:$F,Bestandsübersicht!$D62),"")))))</f>
        <v/>
      </c>
      <c r="G62" s="34" t="str">
        <f>IF($B62="","",IF(C62="Kollektenbons",SUM(Kollektenbons!F$10:F$109),IF(LEFT($B62,1)*1&gt;3,SUMIFS(Kollektenübersicht!J:J,Kollektenübersicht!$D:$D,Bestandsübersicht!$B62),IF(LEFT($B62,1)*1=1,SUMIFS(Kollektenübersicht!J:J,Kollektenübersicht!$E:$E,Bestandsübersicht!$D62),IF(OR(LEFT($B62,1)*1=2,LEFT($B62,1)*1=3),SUMIFS(Kollektenübersicht!J:J,Kollektenübersicht!$F:$F,Bestandsübersicht!$D62),"")))))</f>
        <v/>
      </c>
      <c r="H62" s="30" t="str">
        <f t="shared" si="1"/>
        <v/>
      </c>
    </row>
    <row r="63" spans="1:8" x14ac:dyDescent="0.25">
      <c r="A63" s="7">
        <v>52</v>
      </c>
      <c r="B63" s="83" t="str">
        <f>IFERROR(SMALL(Nebenrechnung!C:C,Bestandsübersicht!A63),"")</f>
        <v/>
      </c>
      <c r="C63" s="25" t="str">
        <f>IF(B63="","",VLOOKUP(B63,Nebenrechnung!C:E,3,FALSE))</f>
        <v/>
      </c>
      <c r="D63" s="26" t="str">
        <f>IF(B63="","",IF(LEFT(B63,1)*1&gt;3,"Keine Zweckbindung",IF(B63="","",VLOOKUP(B63,Nebenrechnung!C:D,2,FALSE))))</f>
        <v/>
      </c>
      <c r="E63" s="30" t="str">
        <f>IF(D63="","",IF(C63="Kollektenbons",Kollektenbons!C$6,IF(OR(C63="Freie Kollekte",C63="Freie Spende"),SUMIFS(Anfangsbestände!F:F,Anfangsbestände!A:A,Bestandsübersicht!C63),SUMIFS(Anfangsbestände!F:F,Anfangsbestände!D:D,CONCATENATE(C63,Bestandsübersicht!D63)))))</f>
        <v/>
      </c>
      <c r="F63" s="34" t="str">
        <f>IF($B63="","",IF(C63="Kollektenbons",SUM(Kollektenbons!C$10:C$109),IF(LEFT($B63,1)*1&gt;3,SUMIFS(Kollektenübersicht!H:H,Kollektenübersicht!$D:$D,Bestandsübersicht!$B63),IF(LEFT($B63,1)*1=1,SUMIFS(Kollektenübersicht!H:H,Kollektenübersicht!$E:$E,Bestandsübersicht!$D63),IF(OR(LEFT($B63,1)*1=2,LEFT($B63,1)*1=3),SUMIFS(Kollektenübersicht!H:H,Kollektenübersicht!$F:$F,Bestandsübersicht!$D63),"")))))</f>
        <v/>
      </c>
      <c r="G63" s="34" t="str">
        <f>IF($B63="","",IF(C63="Kollektenbons",SUM(Kollektenbons!F$10:F$109),IF(LEFT($B63,1)*1&gt;3,SUMIFS(Kollektenübersicht!J:J,Kollektenübersicht!$D:$D,Bestandsübersicht!$B63),IF(LEFT($B63,1)*1=1,SUMIFS(Kollektenübersicht!J:J,Kollektenübersicht!$E:$E,Bestandsübersicht!$D63),IF(OR(LEFT($B63,1)*1=2,LEFT($B63,1)*1=3),SUMIFS(Kollektenübersicht!J:J,Kollektenübersicht!$F:$F,Bestandsübersicht!$D63),"")))))</f>
        <v/>
      </c>
      <c r="H63" s="30" t="str">
        <f t="shared" si="1"/>
        <v/>
      </c>
    </row>
    <row r="64" spans="1:8" x14ac:dyDescent="0.25">
      <c r="A64" s="7">
        <v>53</v>
      </c>
      <c r="B64" s="83" t="str">
        <f>IFERROR(SMALL(Nebenrechnung!C:C,Bestandsübersicht!A64),"")</f>
        <v/>
      </c>
      <c r="C64" s="25" t="str">
        <f>IF(B64="","",VLOOKUP(B64,Nebenrechnung!C:E,3,FALSE))</f>
        <v/>
      </c>
      <c r="D64" s="26" t="str">
        <f>IF(B64="","",IF(LEFT(B64,1)*1&gt;3,"Keine Zweckbindung",IF(B64="","",VLOOKUP(B64,Nebenrechnung!C:D,2,FALSE))))</f>
        <v/>
      </c>
      <c r="E64" s="30" t="str">
        <f>IF(D64="","",IF(C64="Kollektenbons",Kollektenbons!C$6,IF(OR(C64="Freie Kollekte",C64="Freie Spende"),SUMIFS(Anfangsbestände!F:F,Anfangsbestände!A:A,Bestandsübersicht!C64),SUMIFS(Anfangsbestände!F:F,Anfangsbestände!D:D,CONCATENATE(C64,Bestandsübersicht!D64)))))</f>
        <v/>
      </c>
      <c r="F64" s="34" t="str">
        <f>IF($B64="","",IF(C64="Kollektenbons",SUM(Kollektenbons!C$10:C$109),IF(LEFT($B64,1)*1&gt;3,SUMIFS(Kollektenübersicht!H:H,Kollektenübersicht!$D:$D,Bestandsübersicht!$B64),IF(LEFT($B64,1)*1=1,SUMIFS(Kollektenübersicht!H:H,Kollektenübersicht!$E:$E,Bestandsübersicht!$D64),IF(OR(LEFT($B64,1)*1=2,LEFT($B64,1)*1=3),SUMIFS(Kollektenübersicht!H:H,Kollektenübersicht!$F:$F,Bestandsübersicht!$D64),"")))))</f>
        <v/>
      </c>
      <c r="G64" s="34" t="str">
        <f>IF($B64="","",IF(C64="Kollektenbons",SUM(Kollektenbons!F$10:F$109),IF(LEFT($B64,1)*1&gt;3,SUMIFS(Kollektenübersicht!J:J,Kollektenübersicht!$D:$D,Bestandsübersicht!$B64),IF(LEFT($B64,1)*1=1,SUMIFS(Kollektenübersicht!J:J,Kollektenübersicht!$E:$E,Bestandsübersicht!$D64),IF(OR(LEFT($B64,1)*1=2,LEFT($B64,1)*1=3),SUMIFS(Kollektenübersicht!J:J,Kollektenübersicht!$F:$F,Bestandsübersicht!$D64),"")))))</f>
        <v/>
      </c>
      <c r="H64" s="30" t="str">
        <f t="shared" si="1"/>
        <v/>
      </c>
    </row>
    <row r="65" spans="1:8" x14ac:dyDescent="0.25">
      <c r="A65" s="7">
        <v>54</v>
      </c>
      <c r="B65" s="83" t="str">
        <f>IFERROR(SMALL(Nebenrechnung!C:C,Bestandsübersicht!A65),"")</f>
        <v/>
      </c>
      <c r="C65" s="25" t="str">
        <f>IF(B65="","",VLOOKUP(B65,Nebenrechnung!C:E,3,FALSE))</f>
        <v/>
      </c>
      <c r="D65" s="26" t="str">
        <f>IF(B65="","",IF(LEFT(B65,1)*1&gt;3,"Keine Zweckbindung",IF(B65="","",VLOOKUP(B65,Nebenrechnung!C:D,2,FALSE))))</f>
        <v/>
      </c>
      <c r="E65" s="30" t="str">
        <f>IF(D65="","",IF(C65="Kollektenbons",Kollektenbons!C$6,IF(OR(C65="Freie Kollekte",C65="Freie Spende"),SUMIFS(Anfangsbestände!F:F,Anfangsbestände!A:A,Bestandsübersicht!C65),SUMIFS(Anfangsbestände!F:F,Anfangsbestände!D:D,CONCATENATE(C65,Bestandsübersicht!D65)))))</f>
        <v/>
      </c>
      <c r="F65" s="34" t="str">
        <f>IF($B65="","",IF(C65="Kollektenbons",SUM(Kollektenbons!C$10:C$109),IF(LEFT($B65,1)*1&gt;3,SUMIFS(Kollektenübersicht!H:H,Kollektenübersicht!$D:$D,Bestandsübersicht!$B65),IF(LEFT($B65,1)*1=1,SUMIFS(Kollektenübersicht!H:H,Kollektenübersicht!$E:$E,Bestandsübersicht!$D65),IF(OR(LEFT($B65,1)*1=2,LEFT($B65,1)*1=3),SUMIFS(Kollektenübersicht!H:H,Kollektenübersicht!$F:$F,Bestandsübersicht!$D65),"")))))</f>
        <v/>
      </c>
      <c r="G65" s="34" t="str">
        <f>IF($B65="","",IF(C65="Kollektenbons",SUM(Kollektenbons!F$10:F$109),IF(LEFT($B65,1)*1&gt;3,SUMIFS(Kollektenübersicht!J:J,Kollektenübersicht!$D:$D,Bestandsübersicht!$B65),IF(LEFT($B65,1)*1=1,SUMIFS(Kollektenübersicht!J:J,Kollektenübersicht!$E:$E,Bestandsübersicht!$D65),IF(OR(LEFT($B65,1)*1=2,LEFT($B65,1)*1=3),SUMIFS(Kollektenübersicht!J:J,Kollektenübersicht!$F:$F,Bestandsübersicht!$D65),"")))))</f>
        <v/>
      </c>
      <c r="H65" s="30" t="str">
        <f t="shared" si="1"/>
        <v/>
      </c>
    </row>
    <row r="66" spans="1:8" x14ac:dyDescent="0.25">
      <c r="A66" s="7">
        <v>55</v>
      </c>
      <c r="B66" s="83" t="str">
        <f>IFERROR(SMALL(Nebenrechnung!C:C,Bestandsübersicht!A66),"")</f>
        <v/>
      </c>
      <c r="C66" s="25" t="str">
        <f>IF(B66="","",VLOOKUP(B66,Nebenrechnung!C:E,3,FALSE))</f>
        <v/>
      </c>
      <c r="D66" s="26" t="str">
        <f>IF(B66="","",IF(LEFT(B66,1)*1&gt;3,"Keine Zweckbindung",IF(B66="","",VLOOKUP(B66,Nebenrechnung!C:D,2,FALSE))))</f>
        <v/>
      </c>
      <c r="E66" s="30" t="str">
        <f>IF(D66="","",IF(C66="Kollektenbons",Kollektenbons!C$6,IF(OR(C66="Freie Kollekte",C66="Freie Spende"),SUMIFS(Anfangsbestände!F:F,Anfangsbestände!A:A,Bestandsübersicht!C66),SUMIFS(Anfangsbestände!F:F,Anfangsbestände!D:D,CONCATENATE(C66,Bestandsübersicht!D66)))))</f>
        <v/>
      </c>
      <c r="F66" s="34" t="str">
        <f>IF($B66="","",IF(C66="Kollektenbons",SUM(Kollektenbons!C$10:C$109),IF(LEFT($B66,1)*1&gt;3,SUMIFS(Kollektenübersicht!H:H,Kollektenübersicht!$D:$D,Bestandsübersicht!$B66),IF(LEFT($B66,1)*1=1,SUMIFS(Kollektenübersicht!H:H,Kollektenübersicht!$E:$E,Bestandsübersicht!$D66),IF(OR(LEFT($B66,1)*1=2,LEFT($B66,1)*1=3),SUMIFS(Kollektenübersicht!H:H,Kollektenübersicht!$F:$F,Bestandsübersicht!$D66),"")))))</f>
        <v/>
      </c>
      <c r="G66" s="34" t="str">
        <f>IF($B66="","",IF(C66="Kollektenbons",SUM(Kollektenbons!F$10:F$109),IF(LEFT($B66,1)*1&gt;3,SUMIFS(Kollektenübersicht!J:J,Kollektenübersicht!$D:$D,Bestandsübersicht!$B66),IF(LEFT($B66,1)*1=1,SUMIFS(Kollektenübersicht!J:J,Kollektenübersicht!$E:$E,Bestandsübersicht!$D66),IF(OR(LEFT($B66,1)*1=2,LEFT($B66,1)*1=3),SUMIFS(Kollektenübersicht!J:J,Kollektenübersicht!$F:$F,Bestandsübersicht!$D66),"")))))</f>
        <v/>
      </c>
      <c r="H66" s="30" t="str">
        <f t="shared" si="1"/>
        <v/>
      </c>
    </row>
    <row r="67" spans="1:8" x14ac:dyDescent="0.25">
      <c r="A67" s="7">
        <v>56</v>
      </c>
      <c r="B67" s="83" t="str">
        <f>IFERROR(SMALL(Nebenrechnung!C:C,Bestandsübersicht!A67),"")</f>
        <v/>
      </c>
      <c r="C67" s="25" t="str">
        <f>IF(B67="","",VLOOKUP(B67,Nebenrechnung!C:E,3,FALSE))</f>
        <v/>
      </c>
      <c r="D67" s="26" t="str">
        <f>IF(B67="","",IF(LEFT(B67,1)*1&gt;3,"Keine Zweckbindung",IF(B67="","",VLOOKUP(B67,Nebenrechnung!C:D,2,FALSE))))</f>
        <v/>
      </c>
      <c r="E67" s="30" t="str">
        <f>IF(D67="","",IF(C67="Kollektenbons",Kollektenbons!C$6,IF(OR(C67="Freie Kollekte",C67="Freie Spende"),SUMIFS(Anfangsbestände!F:F,Anfangsbestände!A:A,Bestandsübersicht!C67),SUMIFS(Anfangsbestände!F:F,Anfangsbestände!D:D,CONCATENATE(C67,Bestandsübersicht!D67)))))</f>
        <v/>
      </c>
      <c r="F67" s="34" t="str">
        <f>IF($B67="","",IF(C67="Kollektenbons",SUM(Kollektenbons!C$10:C$109),IF(LEFT($B67,1)*1&gt;3,SUMIFS(Kollektenübersicht!H:H,Kollektenübersicht!$D:$D,Bestandsübersicht!$B67),IF(LEFT($B67,1)*1=1,SUMIFS(Kollektenübersicht!H:H,Kollektenübersicht!$E:$E,Bestandsübersicht!$D67),IF(OR(LEFT($B67,1)*1=2,LEFT($B67,1)*1=3),SUMIFS(Kollektenübersicht!H:H,Kollektenübersicht!$F:$F,Bestandsübersicht!$D67),"")))))</f>
        <v/>
      </c>
      <c r="G67" s="34" t="str">
        <f>IF($B67="","",IF(C67="Kollektenbons",SUM(Kollektenbons!F$10:F$109),IF(LEFT($B67,1)*1&gt;3,SUMIFS(Kollektenübersicht!J:J,Kollektenübersicht!$D:$D,Bestandsübersicht!$B67),IF(LEFT($B67,1)*1=1,SUMIFS(Kollektenübersicht!J:J,Kollektenübersicht!$E:$E,Bestandsübersicht!$D67),IF(OR(LEFT($B67,1)*1=2,LEFT($B67,1)*1=3),SUMIFS(Kollektenübersicht!J:J,Kollektenübersicht!$F:$F,Bestandsübersicht!$D67),"")))))</f>
        <v/>
      </c>
      <c r="H67" s="30" t="str">
        <f t="shared" si="1"/>
        <v/>
      </c>
    </row>
    <row r="68" spans="1:8" x14ac:dyDescent="0.25">
      <c r="A68" s="7">
        <v>57</v>
      </c>
      <c r="B68" s="83" t="str">
        <f>IFERROR(SMALL(Nebenrechnung!C:C,Bestandsübersicht!A68),"")</f>
        <v/>
      </c>
      <c r="C68" s="25" t="str">
        <f>IF(B68="","",VLOOKUP(B68,Nebenrechnung!C:E,3,FALSE))</f>
        <v/>
      </c>
      <c r="D68" s="26" t="str">
        <f>IF(B68="","",IF(LEFT(B68,1)*1&gt;3,"Keine Zweckbindung",IF(B68="","",VLOOKUP(B68,Nebenrechnung!C:D,2,FALSE))))</f>
        <v/>
      </c>
      <c r="E68" s="30" t="str">
        <f>IF(D68="","",IF(C68="Kollektenbons",Kollektenbons!C$6,IF(OR(C68="Freie Kollekte",C68="Freie Spende"),SUMIFS(Anfangsbestände!F:F,Anfangsbestände!A:A,Bestandsübersicht!C68),SUMIFS(Anfangsbestände!F:F,Anfangsbestände!D:D,CONCATENATE(C68,Bestandsübersicht!D68)))))</f>
        <v/>
      </c>
      <c r="F68" s="34" t="str">
        <f>IF($B68="","",IF(C68="Kollektenbons",SUM(Kollektenbons!C$10:C$109),IF(LEFT($B68,1)*1&gt;3,SUMIFS(Kollektenübersicht!H:H,Kollektenübersicht!$D:$D,Bestandsübersicht!$B68),IF(LEFT($B68,1)*1=1,SUMIFS(Kollektenübersicht!H:H,Kollektenübersicht!$E:$E,Bestandsübersicht!$D68),IF(OR(LEFT($B68,1)*1=2,LEFT($B68,1)*1=3),SUMIFS(Kollektenübersicht!H:H,Kollektenübersicht!$F:$F,Bestandsübersicht!$D68),"")))))</f>
        <v/>
      </c>
      <c r="G68" s="34" t="str">
        <f>IF($B68="","",IF(C68="Kollektenbons",SUM(Kollektenbons!F$10:F$109),IF(LEFT($B68,1)*1&gt;3,SUMIFS(Kollektenübersicht!J:J,Kollektenübersicht!$D:$D,Bestandsübersicht!$B68),IF(LEFT($B68,1)*1=1,SUMIFS(Kollektenübersicht!J:J,Kollektenübersicht!$E:$E,Bestandsübersicht!$D68),IF(OR(LEFT($B68,1)*1=2,LEFT($B68,1)*1=3),SUMIFS(Kollektenübersicht!J:J,Kollektenübersicht!$F:$F,Bestandsübersicht!$D68),"")))))</f>
        <v/>
      </c>
      <c r="H68" s="30" t="str">
        <f t="shared" si="1"/>
        <v/>
      </c>
    </row>
    <row r="69" spans="1:8" x14ac:dyDescent="0.25">
      <c r="A69" s="7">
        <v>58</v>
      </c>
      <c r="B69" s="83" t="str">
        <f>IFERROR(SMALL(Nebenrechnung!C:C,Bestandsübersicht!A69),"")</f>
        <v/>
      </c>
      <c r="C69" s="25" t="str">
        <f>IF(B69="","",VLOOKUP(B69,Nebenrechnung!C:E,3,FALSE))</f>
        <v/>
      </c>
      <c r="D69" s="26" t="str">
        <f>IF(B69="","",IF(LEFT(B69,1)*1&gt;3,"Keine Zweckbindung",IF(B69="","",VLOOKUP(B69,Nebenrechnung!C:D,2,FALSE))))</f>
        <v/>
      </c>
      <c r="E69" s="30" t="str">
        <f>IF(D69="","",IF(C69="Kollektenbons",Kollektenbons!C$6,IF(OR(C69="Freie Kollekte",C69="Freie Spende"),SUMIFS(Anfangsbestände!F:F,Anfangsbestände!A:A,Bestandsübersicht!C69),SUMIFS(Anfangsbestände!F:F,Anfangsbestände!D:D,CONCATENATE(C69,Bestandsübersicht!D69)))))</f>
        <v/>
      </c>
      <c r="F69" s="34" t="str">
        <f>IF($B69="","",IF(C69="Kollektenbons",SUM(Kollektenbons!C$10:C$109),IF(LEFT($B69,1)*1&gt;3,SUMIFS(Kollektenübersicht!H:H,Kollektenübersicht!$D:$D,Bestandsübersicht!$B69),IF(LEFT($B69,1)*1=1,SUMIFS(Kollektenübersicht!H:H,Kollektenübersicht!$E:$E,Bestandsübersicht!$D69),IF(OR(LEFT($B69,1)*1=2,LEFT($B69,1)*1=3),SUMIFS(Kollektenübersicht!H:H,Kollektenübersicht!$F:$F,Bestandsübersicht!$D69),"")))))</f>
        <v/>
      </c>
      <c r="G69" s="34" t="str">
        <f>IF($B69="","",IF(C69="Kollektenbons",SUM(Kollektenbons!F$10:F$109),IF(LEFT($B69,1)*1&gt;3,SUMIFS(Kollektenübersicht!J:J,Kollektenübersicht!$D:$D,Bestandsübersicht!$B69),IF(LEFT($B69,1)*1=1,SUMIFS(Kollektenübersicht!J:J,Kollektenübersicht!$E:$E,Bestandsübersicht!$D69),IF(OR(LEFT($B69,1)*1=2,LEFT($B69,1)*1=3),SUMIFS(Kollektenübersicht!J:J,Kollektenübersicht!$F:$F,Bestandsübersicht!$D69),"")))))</f>
        <v/>
      </c>
      <c r="H69" s="30" t="str">
        <f t="shared" si="1"/>
        <v/>
      </c>
    </row>
    <row r="70" spans="1:8" x14ac:dyDescent="0.25">
      <c r="A70" s="7">
        <v>59</v>
      </c>
      <c r="B70" s="83" t="str">
        <f>IFERROR(SMALL(Nebenrechnung!C:C,Bestandsübersicht!A70),"")</f>
        <v/>
      </c>
      <c r="C70" s="25" t="str">
        <f>IF(B70="","",VLOOKUP(B70,Nebenrechnung!C:E,3,FALSE))</f>
        <v/>
      </c>
      <c r="D70" s="26" t="str">
        <f>IF(B70="","",IF(LEFT(B70,1)*1&gt;3,"Keine Zweckbindung",IF(B70="","",VLOOKUP(B70,Nebenrechnung!C:D,2,FALSE))))</f>
        <v/>
      </c>
      <c r="E70" s="30" t="str">
        <f>IF(D70="","",IF(C70="Kollektenbons",Kollektenbons!C$6,IF(OR(C70="Freie Kollekte",C70="Freie Spende"),SUMIFS(Anfangsbestände!F:F,Anfangsbestände!A:A,Bestandsübersicht!C70),SUMIFS(Anfangsbestände!F:F,Anfangsbestände!D:D,CONCATENATE(C70,Bestandsübersicht!D70)))))</f>
        <v/>
      </c>
      <c r="F70" s="34" t="str">
        <f>IF($B70="","",IF(C70="Kollektenbons",SUM(Kollektenbons!C$10:C$109),IF(LEFT($B70,1)*1&gt;3,SUMIFS(Kollektenübersicht!H:H,Kollektenübersicht!$D:$D,Bestandsübersicht!$B70),IF(LEFT($B70,1)*1=1,SUMIFS(Kollektenübersicht!H:H,Kollektenübersicht!$E:$E,Bestandsübersicht!$D70),IF(OR(LEFT($B70,1)*1=2,LEFT($B70,1)*1=3),SUMIFS(Kollektenübersicht!H:H,Kollektenübersicht!$F:$F,Bestandsübersicht!$D70),"")))))</f>
        <v/>
      </c>
      <c r="G70" s="34" t="str">
        <f>IF($B70="","",IF(C70="Kollektenbons",SUM(Kollektenbons!F$10:F$109),IF(LEFT($B70,1)*1&gt;3,SUMIFS(Kollektenübersicht!J:J,Kollektenübersicht!$D:$D,Bestandsübersicht!$B70),IF(LEFT($B70,1)*1=1,SUMIFS(Kollektenübersicht!J:J,Kollektenübersicht!$E:$E,Bestandsübersicht!$D70),IF(OR(LEFT($B70,1)*1=2,LEFT($B70,1)*1=3),SUMIFS(Kollektenübersicht!J:J,Kollektenübersicht!$F:$F,Bestandsübersicht!$D70),"")))))</f>
        <v/>
      </c>
      <c r="H70" s="30" t="str">
        <f t="shared" si="1"/>
        <v/>
      </c>
    </row>
    <row r="71" spans="1:8" x14ac:dyDescent="0.25">
      <c r="A71" s="7">
        <v>60</v>
      </c>
      <c r="B71" s="83" t="str">
        <f>IFERROR(SMALL(Nebenrechnung!C:C,Bestandsübersicht!A71),"")</f>
        <v/>
      </c>
      <c r="C71" s="25" t="str">
        <f>IF(B71="","",VLOOKUP(B71,Nebenrechnung!C:E,3,FALSE))</f>
        <v/>
      </c>
      <c r="D71" s="26" t="str">
        <f>IF(B71="","",IF(LEFT(B71,1)*1&gt;3,"Keine Zweckbindung",IF(B71="","",VLOOKUP(B71,Nebenrechnung!C:D,2,FALSE))))</f>
        <v/>
      </c>
      <c r="E71" s="30" t="str">
        <f>IF(D71="","",IF(C71="Kollektenbons",Kollektenbons!C$6,IF(OR(C71="Freie Kollekte",C71="Freie Spende"),SUMIFS(Anfangsbestände!F:F,Anfangsbestände!A:A,Bestandsübersicht!C71),SUMIFS(Anfangsbestände!F:F,Anfangsbestände!D:D,CONCATENATE(C71,Bestandsübersicht!D71)))))</f>
        <v/>
      </c>
      <c r="F71" s="34" t="str">
        <f>IF($B71="","",IF(C71="Kollektenbons",SUM(Kollektenbons!C$10:C$109),IF(LEFT($B71,1)*1&gt;3,SUMIFS(Kollektenübersicht!H:H,Kollektenübersicht!$D:$D,Bestandsübersicht!$B71),IF(LEFT($B71,1)*1=1,SUMIFS(Kollektenübersicht!H:H,Kollektenübersicht!$E:$E,Bestandsübersicht!$D71),IF(OR(LEFT($B71,1)*1=2,LEFT($B71,1)*1=3),SUMIFS(Kollektenübersicht!H:H,Kollektenübersicht!$F:$F,Bestandsübersicht!$D71),"")))))</f>
        <v/>
      </c>
      <c r="G71" s="34" t="str">
        <f>IF($B71="","",IF(C71="Kollektenbons",SUM(Kollektenbons!F$10:F$109),IF(LEFT($B71,1)*1&gt;3,SUMIFS(Kollektenübersicht!J:J,Kollektenübersicht!$D:$D,Bestandsübersicht!$B71),IF(LEFT($B71,1)*1=1,SUMIFS(Kollektenübersicht!J:J,Kollektenübersicht!$E:$E,Bestandsübersicht!$D71),IF(OR(LEFT($B71,1)*1=2,LEFT($B71,1)*1=3),SUMIFS(Kollektenübersicht!J:J,Kollektenübersicht!$F:$F,Bestandsübersicht!$D71),"")))))</f>
        <v/>
      </c>
      <c r="H71" s="30" t="str">
        <f t="shared" si="1"/>
        <v/>
      </c>
    </row>
    <row r="72" spans="1:8" x14ac:dyDescent="0.25">
      <c r="A72" s="7">
        <v>61</v>
      </c>
      <c r="B72" s="83" t="str">
        <f>IFERROR(SMALL(Nebenrechnung!C:C,Bestandsübersicht!A72),"")</f>
        <v/>
      </c>
      <c r="C72" s="25" t="str">
        <f>IF(B72="","",VLOOKUP(B72,Nebenrechnung!C:E,3,FALSE))</f>
        <v/>
      </c>
      <c r="D72" s="26" t="str">
        <f>IF(B72="","",IF(LEFT(B72,1)*1&gt;3,"Keine Zweckbindung",IF(B72="","",VLOOKUP(B72,Nebenrechnung!C:D,2,FALSE))))</f>
        <v/>
      </c>
      <c r="E72" s="30" t="str">
        <f>IF(D72="","",IF(C72="Kollektenbons",Kollektenbons!C$6,IF(OR(C72="Freie Kollekte",C72="Freie Spende"),SUMIFS(Anfangsbestände!F:F,Anfangsbestände!A:A,Bestandsübersicht!C72),SUMIFS(Anfangsbestände!F:F,Anfangsbestände!D:D,CONCATENATE(C72,Bestandsübersicht!D72)))))</f>
        <v/>
      </c>
      <c r="F72" s="34" t="str">
        <f>IF($B72="","",IF(C72="Kollektenbons",SUM(Kollektenbons!C$10:C$109),IF(LEFT($B72,1)*1&gt;3,SUMIFS(Kollektenübersicht!H:H,Kollektenübersicht!$D:$D,Bestandsübersicht!$B72),IF(LEFT($B72,1)*1=1,SUMIFS(Kollektenübersicht!H:H,Kollektenübersicht!$E:$E,Bestandsübersicht!$D72),IF(OR(LEFT($B72,1)*1=2,LEFT($B72,1)*1=3),SUMIFS(Kollektenübersicht!H:H,Kollektenübersicht!$F:$F,Bestandsübersicht!$D72),"")))))</f>
        <v/>
      </c>
      <c r="G72" s="34" t="str">
        <f>IF($B72="","",IF(C72="Kollektenbons",SUM(Kollektenbons!F$10:F$109),IF(LEFT($B72,1)*1&gt;3,SUMIFS(Kollektenübersicht!J:J,Kollektenübersicht!$D:$D,Bestandsübersicht!$B72),IF(LEFT($B72,1)*1=1,SUMIFS(Kollektenübersicht!J:J,Kollektenübersicht!$E:$E,Bestandsübersicht!$D72),IF(OR(LEFT($B72,1)*1=2,LEFT($B72,1)*1=3),SUMIFS(Kollektenübersicht!J:J,Kollektenübersicht!$F:$F,Bestandsübersicht!$D72),"")))))</f>
        <v/>
      </c>
      <c r="H72" s="30" t="str">
        <f t="shared" si="1"/>
        <v/>
      </c>
    </row>
    <row r="73" spans="1:8" x14ac:dyDescent="0.25">
      <c r="A73" s="7">
        <v>62</v>
      </c>
      <c r="B73" s="83" t="str">
        <f>IFERROR(SMALL(Nebenrechnung!C:C,Bestandsübersicht!A73),"")</f>
        <v/>
      </c>
      <c r="C73" s="25" t="str">
        <f>IF(B73="","",VLOOKUP(B73,Nebenrechnung!C:E,3,FALSE))</f>
        <v/>
      </c>
      <c r="D73" s="26" t="str">
        <f>IF(B73="","",IF(LEFT(B73,1)*1&gt;3,"Keine Zweckbindung",IF(B73="","",VLOOKUP(B73,Nebenrechnung!C:D,2,FALSE))))</f>
        <v/>
      </c>
      <c r="E73" s="30" t="str">
        <f>IF(D73="","",IF(C73="Kollektenbons",Kollektenbons!C$6,IF(OR(C73="Freie Kollekte",C73="Freie Spende"),SUMIFS(Anfangsbestände!F:F,Anfangsbestände!A:A,Bestandsübersicht!C73),SUMIFS(Anfangsbestände!F:F,Anfangsbestände!D:D,CONCATENATE(C73,Bestandsübersicht!D73)))))</f>
        <v/>
      </c>
      <c r="F73" s="34" t="str">
        <f>IF($B73="","",IF(C73="Kollektenbons",SUM(Kollektenbons!C$10:C$109),IF(LEFT($B73,1)*1&gt;3,SUMIFS(Kollektenübersicht!H:H,Kollektenübersicht!$D:$D,Bestandsübersicht!$B73),IF(LEFT($B73,1)*1=1,SUMIFS(Kollektenübersicht!H:H,Kollektenübersicht!$E:$E,Bestandsübersicht!$D73),IF(OR(LEFT($B73,1)*1=2,LEFT($B73,1)*1=3),SUMIFS(Kollektenübersicht!H:H,Kollektenübersicht!$F:$F,Bestandsübersicht!$D73),"")))))</f>
        <v/>
      </c>
      <c r="G73" s="34" t="str">
        <f>IF($B73="","",IF(C73="Kollektenbons",SUM(Kollektenbons!F$10:F$109),IF(LEFT($B73,1)*1&gt;3,SUMIFS(Kollektenübersicht!J:J,Kollektenübersicht!$D:$D,Bestandsübersicht!$B73),IF(LEFT($B73,1)*1=1,SUMIFS(Kollektenübersicht!J:J,Kollektenübersicht!$E:$E,Bestandsübersicht!$D73),IF(OR(LEFT($B73,1)*1=2,LEFT($B73,1)*1=3),SUMIFS(Kollektenübersicht!J:J,Kollektenübersicht!$F:$F,Bestandsübersicht!$D73),"")))))</f>
        <v/>
      </c>
      <c r="H73" s="30" t="str">
        <f t="shared" si="1"/>
        <v/>
      </c>
    </row>
    <row r="74" spans="1:8" x14ac:dyDescent="0.25">
      <c r="A74" s="7">
        <v>63</v>
      </c>
      <c r="B74" s="83" t="str">
        <f>IFERROR(SMALL(Nebenrechnung!C:C,Bestandsübersicht!A74),"")</f>
        <v/>
      </c>
      <c r="C74" s="25" t="str">
        <f>IF(B74="","",VLOOKUP(B74,Nebenrechnung!C:E,3,FALSE))</f>
        <v/>
      </c>
      <c r="D74" s="26" t="str">
        <f>IF(B74="","",IF(LEFT(B74,1)*1&gt;3,"Keine Zweckbindung",IF(B74="","",VLOOKUP(B74,Nebenrechnung!C:D,2,FALSE))))</f>
        <v/>
      </c>
      <c r="E74" s="30" t="str">
        <f>IF(D74="","",IF(C74="Kollektenbons",Kollektenbons!C$6,IF(OR(C74="Freie Kollekte",C74="Freie Spende"),SUMIFS(Anfangsbestände!F:F,Anfangsbestände!A:A,Bestandsübersicht!C74),SUMIFS(Anfangsbestände!F:F,Anfangsbestände!D:D,CONCATENATE(C74,Bestandsübersicht!D74)))))</f>
        <v/>
      </c>
      <c r="F74" s="34" t="str">
        <f>IF($B74="","",IF(C74="Kollektenbons",SUM(Kollektenbons!C$10:C$109),IF(LEFT($B74,1)*1&gt;3,SUMIFS(Kollektenübersicht!H:H,Kollektenübersicht!$D:$D,Bestandsübersicht!$B74),IF(LEFT($B74,1)*1=1,SUMIFS(Kollektenübersicht!H:H,Kollektenübersicht!$E:$E,Bestandsübersicht!$D74),IF(OR(LEFT($B74,1)*1=2,LEFT($B74,1)*1=3),SUMIFS(Kollektenübersicht!H:H,Kollektenübersicht!$F:$F,Bestandsübersicht!$D74),"")))))</f>
        <v/>
      </c>
      <c r="G74" s="34" t="str">
        <f>IF($B74="","",IF(C74="Kollektenbons",SUM(Kollektenbons!F$10:F$109),IF(LEFT($B74,1)*1&gt;3,SUMIFS(Kollektenübersicht!J:J,Kollektenübersicht!$D:$D,Bestandsübersicht!$B74),IF(LEFT($B74,1)*1=1,SUMIFS(Kollektenübersicht!J:J,Kollektenübersicht!$E:$E,Bestandsübersicht!$D74),IF(OR(LEFT($B74,1)*1=2,LEFT($B74,1)*1=3),SUMIFS(Kollektenübersicht!J:J,Kollektenübersicht!$F:$F,Bestandsübersicht!$D74),"")))))</f>
        <v/>
      </c>
      <c r="H74" s="30" t="str">
        <f t="shared" si="1"/>
        <v/>
      </c>
    </row>
    <row r="75" spans="1:8" x14ac:dyDescent="0.25">
      <c r="A75" s="7">
        <v>64</v>
      </c>
      <c r="B75" s="83" t="str">
        <f>IFERROR(SMALL(Nebenrechnung!C:C,Bestandsübersicht!A75),"")</f>
        <v/>
      </c>
      <c r="C75" s="25" t="str">
        <f>IF(B75="","",VLOOKUP(B75,Nebenrechnung!C:E,3,FALSE))</f>
        <v/>
      </c>
      <c r="D75" s="26" t="str">
        <f>IF(B75="","",IF(LEFT(B75,1)*1&gt;3,"Keine Zweckbindung",IF(B75="","",VLOOKUP(B75,Nebenrechnung!C:D,2,FALSE))))</f>
        <v/>
      </c>
      <c r="E75" s="30" t="str">
        <f>IF(D75="","",IF(C75="Kollektenbons",Kollektenbons!C$6,IF(OR(C75="Freie Kollekte",C75="Freie Spende"),SUMIFS(Anfangsbestände!F:F,Anfangsbestände!A:A,Bestandsübersicht!C75),SUMIFS(Anfangsbestände!F:F,Anfangsbestände!D:D,CONCATENATE(C75,Bestandsübersicht!D75)))))</f>
        <v/>
      </c>
      <c r="F75" s="34" t="str">
        <f>IF($B75="","",IF(C75="Kollektenbons",SUM(Kollektenbons!C$10:C$109),IF(LEFT($B75,1)*1&gt;3,SUMIFS(Kollektenübersicht!H:H,Kollektenübersicht!$D:$D,Bestandsübersicht!$B75),IF(LEFT($B75,1)*1=1,SUMIFS(Kollektenübersicht!H:H,Kollektenübersicht!$E:$E,Bestandsübersicht!$D75),IF(OR(LEFT($B75,1)*1=2,LEFT($B75,1)*1=3),SUMIFS(Kollektenübersicht!H:H,Kollektenübersicht!$F:$F,Bestandsübersicht!$D75),"")))))</f>
        <v/>
      </c>
      <c r="G75" s="34" t="str">
        <f>IF($B75="","",IF(C75="Kollektenbons",SUM(Kollektenbons!F$10:F$109),IF(LEFT($B75,1)*1&gt;3,SUMIFS(Kollektenübersicht!J:J,Kollektenübersicht!$D:$D,Bestandsübersicht!$B75),IF(LEFT($B75,1)*1=1,SUMIFS(Kollektenübersicht!J:J,Kollektenübersicht!$E:$E,Bestandsübersicht!$D75),IF(OR(LEFT($B75,1)*1=2,LEFT($B75,1)*1=3),SUMIFS(Kollektenübersicht!J:J,Kollektenübersicht!$F:$F,Bestandsübersicht!$D75),"")))))</f>
        <v/>
      </c>
      <c r="H75" s="30" t="str">
        <f t="shared" si="1"/>
        <v/>
      </c>
    </row>
    <row r="76" spans="1:8" x14ac:dyDescent="0.25">
      <c r="A76" s="7">
        <v>65</v>
      </c>
      <c r="B76" s="83" t="str">
        <f>IFERROR(SMALL(Nebenrechnung!C:C,Bestandsübersicht!A76),"")</f>
        <v/>
      </c>
      <c r="C76" s="25" t="str">
        <f>IF(B76="","",VLOOKUP(B76,Nebenrechnung!C:E,3,FALSE))</f>
        <v/>
      </c>
      <c r="D76" s="26" t="str">
        <f>IF(B76="","",IF(LEFT(B76,1)*1&gt;3,"Keine Zweckbindung",IF(B76="","",VLOOKUP(B76,Nebenrechnung!C:D,2,FALSE))))</f>
        <v/>
      </c>
      <c r="E76" s="30" t="str">
        <f>IF(D76="","",IF(C76="Kollektenbons",Kollektenbons!C$6,IF(OR(C76="Freie Kollekte",C76="Freie Spende"),SUMIFS(Anfangsbestände!F:F,Anfangsbestände!A:A,Bestandsübersicht!C76),SUMIFS(Anfangsbestände!F:F,Anfangsbestände!D:D,CONCATENATE(C76,Bestandsübersicht!D76)))))</f>
        <v/>
      </c>
      <c r="F76" s="34" t="str">
        <f>IF($B76="","",IF(C76="Kollektenbons",SUM(Kollektenbons!C$10:C$109),IF(LEFT($B76,1)*1&gt;3,SUMIFS(Kollektenübersicht!H:H,Kollektenübersicht!$D:$D,Bestandsübersicht!$B76),IF(LEFT($B76,1)*1=1,SUMIFS(Kollektenübersicht!H:H,Kollektenübersicht!$E:$E,Bestandsübersicht!$D76),IF(OR(LEFT($B76,1)*1=2,LEFT($B76,1)*1=3),SUMIFS(Kollektenübersicht!H:H,Kollektenübersicht!$F:$F,Bestandsübersicht!$D76),"")))))</f>
        <v/>
      </c>
      <c r="G76" s="34" t="str">
        <f>IF($B76="","",IF(C76="Kollektenbons",SUM(Kollektenbons!F$10:F$109),IF(LEFT($B76,1)*1&gt;3,SUMIFS(Kollektenübersicht!J:J,Kollektenübersicht!$D:$D,Bestandsübersicht!$B76),IF(LEFT($B76,1)*1=1,SUMIFS(Kollektenübersicht!J:J,Kollektenübersicht!$E:$E,Bestandsübersicht!$D76),IF(OR(LEFT($B76,1)*1=2,LEFT($B76,1)*1=3),SUMIFS(Kollektenübersicht!J:J,Kollektenübersicht!$F:$F,Bestandsübersicht!$D76),"")))))</f>
        <v/>
      </c>
      <c r="H76" s="30" t="str">
        <f t="shared" ref="H76:H107" si="2">IF(B76="","",E76+F76+G76)</f>
        <v/>
      </c>
    </row>
    <row r="77" spans="1:8" x14ac:dyDescent="0.25">
      <c r="A77" s="7">
        <v>66</v>
      </c>
      <c r="B77" s="83" t="str">
        <f>IFERROR(SMALL(Nebenrechnung!C:C,Bestandsübersicht!A77),"")</f>
        <v/>
      </c>
      <c r="C77" s="25" t="str">
        <f>IF(B77="","",VLOOKUP(B77,Nebenrechnung!C:E,3,FALSE))</f>
        <v/>
      </c>
      <c r="D77" s="26" t="str">
        <f>IF(B77="","",IF(LEFT(B77,1)*1&gt;3,"Keine Zweckbindung",IF(B77="","",VLOOKUP(B77,Nebenrechnung!C:D,2,FALSE))))</f>
        <v/>
      </c>
      <c r="E77" s="30" t="str">
        <f>IF(D77="","",IF(C77="Kollektenbons",Kollektenbons!C$6,IF(OR(C77="Freie Kollekte",C77="Freie Spende"),SUMIFS(Anfangsbestände!F:F,Anfangsbestände!A:A,Bestandsübersicht!C77),SUMIFS(Anfangsbestände!F:F,Anfangsbestände!D:D,CONCATENATE(C77,Bestandsübersicht!D77)))))</f>
        <v/>
      </c>
      <c r="F77" s="34" t="str">
        <f>IF($B77="","",IF(C77="Kollektenbons",SUM(Kollektenbons!C$10:C$109),IF(LEFT($B77,1)*1&gt;3,SUMIFS(Kollektenübersicht!H:H,Kollektenübersicht!$D:$D,Bestandsübersicht!$B77),IF(LEFT($B77,1)*1=1,SUMIFS(Kollektenübersicht!H:H,Kollektenübersicht!$E:$E,Bestandsübersicht!$D77),IF(OR(LEFT($B77,1)*1=2,LEFT($B77,1)*1=3),SUMIFS(Kollektenübersicht!H:H,Kollektenübersicht!$F:$F,Bestandsübersicht!$D77),"")))))</f>
        <v/>
      </c>
      <c r="G77" s="34" t="str">
        <f>IF($B77="","",IF(C77="Kollektenbons",SUM(Kollektenbons!F$10:F$109),IF(LEFT($B77,1)*1&gt;3,SUMIFS(Kollektenübersicht!J:J,Kollektenübersicht!$D:$D,Bestandsübersicht!$B77),IF(LEFT($B77,1)*1=1,SUMIFS(Kollektenübersicht!J:J,Kollektenübersicht!$E:$E,Bestandsübersicht!$D77),IF(OR(LEFT($B77,1)*1=2,LEFT($B77,1)*1=3),SUMIFS(Kollektenübersicht!J:J,Kollektenübersicht!$F:$F,Bestandsübersicht!$D77),"")))))</f>
        <v/>
      </c>
      <c r="H77" s="30" t="str">
        <f t="shared" si="2"/>
        <v/>
      </c>
    </row>
    <row r="78" spans="1:8" x14ac:dyDescent="0.25">
      <c r="A78" s="7">
        <v>67</v>
      </c>
      <c r="B78" s="83" t="str">
        <f>IFERROR(SMALL(Nebenrechnung!C:C,Bestandsübersicht!A78),"")</f>
        <v/>
      </c>
      <c r="C78" s="25" t="str">
        <f>IF(B78="","",VLOOKUP(B78,Nebenrechnung!C:E,3,FALSE))</f>
        <v/>
      </c>
      <c r="D78" s="26" t="str">
        <f>IF(B78="","",IF(LEFT(B78,1)*1&gt;3,"Keine Zweckbindung",IF(B78="","",VLOOKUP(B78,Nebenrechnung!C:D,2,FALSE))))</f>
        <v/>
      </c>
      <c r="E78" s="30" t="str">
        <f>IF(D78="","",IF(C78="Kollektenbons",Kollektenbons!C$6,IF(OR(C78="Freie Kollekte",C78="Freie Spende"),SUMIFS(Anfangsbestände!F:F,Anfangsbestände!A:A,Bestandsübersicht!C78),SUMIFS(Anfangsbestände!F:F,Anfangsbestände!D:D,CONCATENATE(C78,Bestandsübersicht!D78)))))</f>
        <v/>
      </c>
      <c r="F78" s="34" t="str">
        <f>IF($B78="","",IF(C78="Kollektenbons",SUM(Kollektenbons!C$10:C$109),IF(LEFT($B78,1)*1&gt;3,SUMIFS(Kollektenübersicht!H:H,Kollektenübersicht!$D:$D,Bestandsübersicht!$B78),IF(LEFT($B78,1)*1=1,SUMIFS(Kollektenübersicht!H:H,Kollektenübersicht!$E:$E,Bestandsübersicht!$D78),IF(OR(LEFT($B78,1)*1=2,LEFT($B78,1)*1=3),SUMIFS(Kollektenübersicht!H:H,Kollektenübersicht!$F:$F,Bestandsübersicht!$D78),"")))))</f>
        <v/>
      </c>
      <c r="G78" s="34" t="str">
        <f>IF($B78="","",IF(C78="Kollektenbons",SUM(Kollektenbons!F$10:F$109),IF(LEFT($B78,1)*1&gt;3,SUMIFS(Kollektenübersicht!J:J,Kollektenübersicht!$D:$D,Bestandsübersicht!$B78),IF(LEFT($B78,1)*1=1,SUMIFS(Kollektenübersicht!J:J,Kollektenübersicht!$E:$E,Bestandsübersicht!$D78),IF(OR(LEFT($B78,1)*1=2,LEFT($B78,1)*1=3),SUMIFS(Kollektenübersicht!J:J,Kollektenübersicht!$F:$F,Bestandsübersicht!$D78),"")))))</f>
        <v/>
      </c>
      <c r="H78" s="30" t="str">
        <f t="shared" si="2"/>
        <v/>
      </c>
    </row>
    <row r="79" spans="1:8" x14ac:dyDescent="0.25">
      <c r="A79" s="7">
        <v>68</v>
      </c>
      <c r="B79" s="83" t="str">
        <f>IFERROR(SMALL(Nebenrechnung!C:C,Bestandsübersicht!A79),"")</f>
        <v/>
      </c>
      <c r="C79" s="25" t="str">
        <f>IF(B79="","",VLOOKUP(B79,Nebenrechnung!C:E,3,FALSE))</f>
        <v/>
      </c>
      <c r="D79" s="26" t="str">
        <f>IF(B79="","",IF(LEFT(B79,1)*1&gt;3,"Keine Zweckbindung",IF(B79="","",VLOOKUP(B79,Nebenrechnung!C:D,2,FALSE))))</f>
        <v/>
      </c>
      <c r="E79" s="30" t="str">
        <f>IF(D79="","",IF(C79="Kollektenbons",Kollektenbons!C$6,IF(OR(C79="Freie Kollekte",C79="Freie Spende"),SUMIFS(Anfangsbestände!F:F,Anfangsbestände!A:A,Bestandsübersicht!C79),SUMIFS(Anfangsbestände!F:F,Anfangsbestände!D:D,CONCATENATE(C79,Bestandsübersicht!D79)))))</f>
        <v/>
      </c>
      <c r="F79" s="34" t="str">
        <f>IF($B79="","",IF(C79="Kollektenbons",SUM(Kollektenbons!C$10:C$109),IF(LEFT($B79,1)*1&gt;3,SUMIFS(Kollektenübersicht!H:H,Kollektenübersicht!$D:$D,Bestandsübersicht!$B79),IF(LEFT($B79,1)*1=1,SUMIFS(Kollektenübersicht!H:H,Kollektenübersicht!$E:$E,Bestandsübersicht!$D79),IF(OR(LEFT($B79,1)*1=2,LEFT($B79,1)*1=3),SUMIFS(Kollektenübersicht!H:H,Kollektenübersicht!$F:$F,Bestandsübersicht!$D79),"")))))</f>
        <v/>
      </c>
      <c r="G79" s="34" t="str">
        <f>IF($B79="","",IF(C79="Kollektenbons",SUM(Kollektenbons!F$10:F$109),IF(LEFT($B79,1)*1&gt;3,SUMIFS(Kollektenübersicht!J:J,Kollektenübersicht!$D:$D,Bestandsübersicht!$B79),IF(LEFT($B79,1)*1=1,SUMIFS(Kollektenübersicht!J:J,Kollektenübersicht!$E:$E,Bestandsübersicht!$D79),IF(OR(LEFT($B79,1)*1=2,LEFT($B79,1)*1=3),SUMIFS(Kollektenübersicht!J:J,Kollektenübersicht!$F:$F,Bestandsübersicht!$D79),"")))))</f>
        <v/>
      </c>
      <c r="H79" s="30" t="str">
        <f t="shared" si="2"/>
        <v/>
      </c>
    </row>
    <row r="80" spans="1:8" x14ac:dyDescent="0.25">
      <c r="A80" s="7">
        <v>69</v>
      </c>
      <c r="B80" s="83" t="str">
        <f>IFERROR(SMALL(Nebenrechnung!C:C,Bestandsübersicht!A80),"")</f>
        <v/>
      </c>
      <c r="C80" s="25" t="str">
        <f>IF(B80="","",VLOOKUP(B80,Nebenrechnung!C:E,3,FALSE))</f>
        <v/>
      </c>
      <c r="D80" s="26" t="str">
        <f>IF(B80="","",IF(LEFT(B80,1)*1&gt;3,"Keine Zweckbindung",IF(B80="","",VLOOKUP(B80,Nebenrechnung!C:D,2,FALSE))))</f>
        <v/>
      </c>
      <c r="E80" s="30" t="str">
        <f>IF(D80="","",IF(C80="Kollektenbons",Kollektenbons!C$6,IF(OR(C80="Freie Kollekte",C80="Freie Spende"),SUMIFS(Anfangsbestände!F:F,Anfangsbestände!A:A,Bestandsübersicht!C80),SUMIFS(Anfangsbestände!F:F,Anfangsbestände!D:D,CONCATENATE(C80,Bestandsübersicht!D80)))))</f>
        <v/>
      </c>
      <c r="F80" s="34" t="str">
        <f>IF($B80="","",IF(C80="Kollektenbons",SUM(Kollektenbons!C$10:C$109),IF(LEFT($B80,1)*1&gt;3,SUMIFS(Kollektenübersicht!H:H,Kollektenübersicht!$D:$D,Bestandsübersicht!$B80),IF(LEFT($B80,1)*1=1,SUMIFS(Kollektenübersicht!H:H,Kollektenübersicht!$E:$E,Bestandsübersicht!$D80),IF(OR(LEFT($B80,1)*1=2,LEFT($B80,1)*1=3),SUMIFS(Kollektenübersicht!H:H,Kollektenübersicht!$F:$F,Bestandsübersicht!$D80),"")))))</f>
        <v/>
      </c>
      <c r="G80" s="34" t="str">
        <f>IF($B80="","",IF(C80="Kollektenbons",SUM(Kollektenbons!F$10:F$109),IF(LEFT($B80,1)*1&gt;3,SUMIFS(Kollektenübersicht!J:J,Kollektenübersicht!$D:$D,Bestandsübersicht!$B80),IF(LEFT($B80,1)*1=1,SUMIFS(Kollektenübersicht!J:J,Kollektenübersicht!$E:$E,Bestandsübersicht!$D80),IF(OR(LEFT($B80,1)*1=2,LEFT($B80,1)*1=3),SUMIFS(Kollektenübersicht!J:J,Kollektenübersicht!$F:$F,Bestandsübersicht!$D80),"")))))</f>
        <v/>
      </c>
      <c r="H80" s="30" t="str">
        <f t="shared" si="2"/>
        <v/>
      </c>
    </row>
    <row r="81" spans="1:8" x14ac:dyDescent="0.25">
      <c r="A81" s="7">
        <v>70</v>
      </c>
      <c r="B81" s="83" t="str">
        <f>IFERROR(SMALL(Nebenrechnung!C:C,Bestandsübersicht!A81),"")</f>
        <v/>
      </c>
      <c r="C81" s="25" t="str">
        <f>IF(B81="","",VLOOKUP(B81,Nebenrechnung!C:E,3,FALSE))</f>
        <v/>
      </c>
      <c r="D81" s="26" t="str">
        <f>IF(B81="","",IF(LEFT(B81,1)*1&gt;3,"Keine Zweckbindung",IF(B81="","",VLOOKUP(B81,Nebenrechnung!C:D,2,FALSE))))</f>
        <v/>
      </c>
      <c r="E81" s="30" t="str">
        <f>IF(D81="","",IF(C81="Kollektenbons",Kollektenbons!C$6,IF(OR(C81="Freie Kollekte",C81="Freie Spende"),SUMIFS(Anfangsbestände!F:F,Anfangsbestände!A:A,Bestandsübersicht!C81),SUMIFS(Anfangsbestände!F:F,Anfangsbestände!D:D,CONCATENATE(C81,Bestandsübersicht!D81)))))</f>
        <v/>
      </c>
      <c r="F81" s="34" t="str">
        <f>IF($B81="","",IF(C81="Kollektenbons",SUM(Kollektenbons!C$10:C$109),IF(LEFT($B81,1)*1&gt;3,SUMIFS(Kollektenübersicht!H:H,Kollektenübersicht!$D:$D,Bestandsübersicht!$B81),IF(LEFT($B81,1)*1=1,SUMIFS(Kollektenübersicht!H:H,Kollektenübersicht!$E:$E,Bestandsübersicht!$D81),IF(OR(LEFT($B81,1)*1=2,LEFT($B81,1)*1=3),SUMIFS(Kollektenübersicht!H:H,Kollektenübersicht!$F:$F,Bestandsübersicht!$D81),"")))))</f>
        <v/>
      </c>
      <c r="G81" s="34" t="str">
        <f>IF($B81="","",IF(C81="Kollektenbons",SUM(Kollektenbons!F$10:F$109),IF(LEFT($B81,1)*1&gt;3,SUMIFS(Kollektenübersicht!J:J,Kollektenübersicht!$D:$D,Bestandsübersicht!$B81),IF(LEFT($B81,1)*1=1,SUMIFS(Kollektenübersicht!J:J,Kollektenübersicht!$E:$E,Bestandsübersicht!$D81),IF(OR(LEFT($B81,1)*1=2,LEFT($B81,1)*1=3),SUMIFS(Kollektenübersicht!J:J,Kollektenübersicht!$F:$F,Bestandsübersicht!$D81),"")))))</f>
        <v/>
      </c>
      <c r="H81" s="30" t="str">
        <f t="shared" si="2"/>
        <v/>
      </c>
    </row>
    <row r="82" spans="1:8" x14ac:dyDescent="0.25">
      <c r="A82" s="7">
        <v>71</v>
      </c>
      <c r="B82" s="83" t="str">
        <f>IFERROR(SMALL(Nebenrechnung!C:C,Bestandsübersicht!A82),"")</f>
        <v/>
      </c>
      <c r="C82" s="25" t="str">
        <f>IF(B82="","",VLOOKUP(B82,Nebenrechnung!C:E,3,FALSE))</f>
        <v/>
      </c>
      <c r="D82" s="26" t="str">
        <f>IF(B82="","",IF(LEFT(B82,1)*1&gt;3,"Keine Zweckbindung",IF(B82="","",VLOOKUP(B82,Nebenrechnung!C:D,2,FALSE))))</f>
        <v/>
      </c>
      <c r="E82" s="30" t="str">
        <f>IF(D82="","",IF(C82="Kollektenbons",Kollektenbons!C$6,IF(OR(C82="Freie Kollekte",C82="Freie Spende"),SUMIFS(Anfangsbestände!F:F,Anfangsbestände!A:A,Bestandsübersicht!C82),SUMIFS(Anfangsbestände!F:F,Anfangsbestände!D:D,CONCATENATE(C82,Bestandsübersicht!D82)))))</f>
        <v/>
      </c>
      <c r="F82" s="34" t="str">
        <f>IF($B82="","",IF(C82="Kollektenbons",SUM(Kollektenbons!C$10:C$109),IF(LEFT($B82,1)*1&gt;3,SUMIFS(Kollektenübersicht!H:H,Kollektenübersicht!$D:$D,Bestandsübersicht!$B82),IF(LEFT($B82,1)*1=1,SUMIFS(Kollektenübersicht!H:H,Kollektenübersicht!$E:$E,Bestandsübersicht!$D82),IF(OR(LEFT($B82,1)*1=2,LEFT($B82,1)*1=3),SUMIFS(Kollektenübersicht!H:H,Kollektenübersicht!$F:$F,Bestandsübersicht!$D82),"")))))</f>
        <v/>
      </c>
      <c r="G82" s="34" t="str">
        <f>IF($B82="","",IF(C82="Kollektenbons",SUM(Kollektenbons!F$10:F$109),IF(LEFT($B82,1)*1&gt;3,SUMIFS(Kollektenübersicht!J:J,Kollektenübersicht!$D:$D,Bestandsübersicht!$B82),IF(LEFT($B82,1)*1=1,SUMIFS(Kollektenübersicht!J:J,Kollektenübersicht!$E:$E,Bestandsübersicht!$D82),IF(OR(LEFT($B82,1)*1=2,LEFT($B82,1)*1=3),SUMIFS(Kollektenübersicht!J:J,Kollektenübersicht!$F:$F,Bestandsübersicht!$D82),"")))))</f>
        <v/>
      </c>
      <c r="H82" s="30" t="str">
        <f t="shared" si="2"/>
        <v/>
      </c>
    </row>
    <row r="83" spans="1:8" x14ac:dyDescent="0.25">
      <c r="A83" s="7">
        <v>72</v>
      </c>
      <c r="B83" s="83" t="str">
        <f>IFERROR(SMALL(Nebenrechnung!C:C,Bestandsübersicht!A83),"")</f>
        <v/>
      </c>
      <c r="C83" s="25" t="str">
        <f>IF(B83="","",VLOOKUP(B83,Nebenrechnung!C:E,3,FALSE))</f>
        <v/>
      </c>
      <c r="D83" s="26" t="str">
        <f>IF(B83="","",IF(LEFT(B83,1)*1&gt;3,"Keine Zweckbindung",IF(B83="","",VLOOKUP(B83,Nebenrechnung!C:D,2,FALSE))))</f>
        <v/>
      </c>
      <c r="E83" s="30" t="str">
        <f>IF(D83="","",IF(C83="Kollektenbons",Kollektenbons!C$6,IF(OR(C83="Freie Kollekte",C83="Freie Spende"),SUMIFS(Anfangsbestände!F:F,Anfangsbestände!A:A,Bestandsübersicht!C83),SUMIFS(Anfangsbestände!F:F,Anfangsbestände!D:D,CONCATENATE(C83,Bestandsübersicht!D83)))))</f>
        <v/>
      </c>
      <c r="F83" s="34" t="str">
        <f>IF($B83="","",IF(C83="Kollektenbons",SUM(Kollektenbons!C$10:C$109),IF(LEFT($B83,1)*1&gt;3,SUMIFS(Kollektenübersicht!H:H,Kollektenübersicht!$D:$D,Bestandsübersicht!$B83),IF(LEFT($B83,1)*1=1,SUMIFS(Kollektenübersicht!H:H,Kollektenübersicht!$E:$E,Bestandsübersicht!$D83),IF(OR(LEFT($B83,1)*1=2,LEFT($B83,1)*1=3),SUMIFS(Kollektenübersicht!H:H,Kollektenübersicht!$F:$F,Bestandsübersicht!$D83),"")))))</f>
        <v/>
      </c>
      <c r="G83" s="34" t="str">
        <f>IF($B83="","",IF(C83="Kollektenbons",SUM(Kollektenbons!F$10:F$109),IF(LEFT($B83,1)*1&gt;3,SUMIFS(Kollektenübersicht!J:J,Kollektenübersicht!$D:$D,Bestandsübersicht!$B83),IF(LEFT($B83,1)*1=1,SUMIFS(Kollektenübersicht!J:J,Kollektenübersicht!$E:$E,Bestandsübersicht!$D83),IF(OR(LEFT($B83,1)*1=2,LEFT($B83,1)*1=3),SUMIFS(Kollektenübersicht!J:J,Kollektenübersicht!$F:$F,Bestandsübersicht!$D83),"")))))</f>
        <v/>
      </c>
      <c r="H83" s="30" t="str">
        <f t="shared" si="2"/>
        <v/>
      </c>
    </row>
    <row r="84" spans="1:8" x14ac:dyDescent="0.25">
      <c r="A84" s="7">
        <v>73</v>
      </c>
      <c r="B84" s="83" t="str">
        <f>IFERROR(SMALL(Nebenrechnung!C:C,Bestandsübersicht!A84),"")</f>
        <v/>
      </c>
      <c r="C84" s="25" t="str">
        <f>IF(B84="","",VLOOKUP(B84,Nebenrechnung!C:E,3,FALSE))</f>
        <v/>
      </c>
      <c r="D84" s="26" t="str">
        <f>IF(B84="","",IF(LEFT(B84,1)*1&gt;3,"Keine Zweckbindung",IF(B84="","",VLOOKUP(B84,Nebenrechnung!C:D,2,FALSE))))</f>
        <v/>
      </c>
      <c r="E84" s="30" t="str">
        <f>IF(D84="","",IF(C84="Kollektenbons",Kollektenbons!C$6,IF(OR(C84="Freie Kollekte",C84="Freie Spende"),SUMIFS(Anfangsbestände!F:F,Anfangsbestände!A:A,Bestandsübersicht!C84),SUMIFS(Anfangsbestände!F:F,Anfangsbestände!D:D,CONCATENATE(C84,Bestandsübersicht!D84)))))</f>
        <v/>
      </c>
      <c r="F84" s="34" t="str">
        <f>IF($B84="","",IF(C84="Kollektenbons",SUM(Kollektenbons!C$10:C$109),IF(LEFT($B84,1)*1&gt;3,SUMIFS(Kollektenübersicht!H:H,Kollektenübersicht!$D:$D,Bestandsübersicht!$B84),IF(LEFT($B84,1)*1=1,SUMIFS(Kollektenübersicht!H:H,Kollektenübersicht!$E:$E,Bestandsübersicht!$D84),IF(OR(LEFT($B84,1)*1=2,LEFT($B84,1)*1=3),SUMIFS(Kollektenübersicht!H:H,Kollektenübersicht!$F:$F,Bestandsübersicht!$D84),"")))))</f>
        <v/>
      </c>
      <c r="G84" s="34" t="str">
        <f>IF($B84="","",IF(C84="Kollektenbons",SUM(Kollektenbons!F$10:F$109),IF(LEFT($B84,1)*1&gt;3,SUMIFS(Kollektenübersicht!J:J,Kollektenübersicht!$D:$D,Bestandsübersicht!$B84),IF(LEFT($B84,1)*1=1,SUMIFS(Kollektenübersicht!J:J,Kollektenübersicht!$E:$E,Bestandsübersicht!$D84),IF(OR(LEFT($B84,1)*1=2,LEFT($B84,1)*1=3),SUMIFS(Kollektenübersicht!J:J,Kollektenübersicht!$F:$F,Bestandsübersicht!$D84),"")))))</f>
        <v/>
      </c>
      <c r="H84" s="30" t="str">
        <f t="shared" si="2"/>
        <v/>
      </c>
    </row>
    <row r="85" spans="1:8" x14ac:dyDescent="0.25">
      <c r="A85" s="7">
        <v>74</v>
      </c>
      <c r="B85" s="83" t="str">
        <f>IFERROR(SMALL(Nebenrechnung!C:C,Bestandsübersicht!A85),"")</f>
        <v/>
      </c>
      <c r="C85" s="25" t="str">
        <f>IF(B85="","",VLOOKUP(B85,Nebenrechnung!C:E,3,FALSE))</f>
        <v/>
      </c>
      <c r="D85" s="26" t="str">
        <f>IF(B85="","",IF(LEFT(B85,1)*1&gt;3,"Keine Zweckbindung",IF(B85="","",VLOOKUP(B85,Nebenrechnung!C:D,2,FALSE))))</f>
        <v/>
      </c>
      <c r="E85" s="30" t="str">
        <f>IF(D85="","",IF(C85="Kollektenbons",Kollektenbons!C$6,IF(OR(C85="Freie Kollekte",C85="Freie Spende"),SUMIFS(Anfangsbestände!F:F,Anfangsbestände!A:A,Bestandsübersicht!C85),SUMIFS(Anfangsbestände!F:F,Anfangsbestände!D:D,CONCATENATE(C85,Bestandsübersicht!D85)))))</f>
        <v/>
      </c>
      <c r="F85" s="34" t="str">
        <f>IF($B85="","",IF(C85="Kollektenbons",SUM(Kollektenbons!C$10:C$109),IF(LEFT($B85,1)*1&gt;3,SUMIFS(Kollektenübersicht!H:H,Kollektenübersicht!$D:$D,Bestandsübersicht!$B85),IF(LEFT($B85,1)*1=1,SUMIFS(Kollektenübersicht!H:H,Kollektenübersicht!$E:$E,Bestandsübersicht!$D85),IF(OR(LEFT($B85,1)*1=2,LEFT($B85,1)*1=3),SUMIFS(Kollektenübersicht!H:H,Kollektenübersicht!$F:$F,Bestandsübersicht!$D85),"")))))</f>
        <v/>
      </c>
      <c r="G85" s="34" t="str">
        <f>IF($B85="","",IF(C85="Kollektenbons",SUM(Kollektenbons!F$10:F$109),IF(LEFT($B85,1)*1&gt;3,SUMIFS(Kollektenübersicht!J:J,Kollektenübersicht!$D:$D,Bestandsübersicht!$B85),IF(LEFT($B85,1)*1=1,SUMIFS(Kollektenübersicht!J:J,Kollektenübersicht!$E:$E,Bestandsübersicht!$D85),IF(OR(LEFT($B85,1)*1=2,LEFT($B85,1)*1=3),SUMIFS(Kollektenübersicht!J:J,Kollektenübersicht!$F:$F,Bestandsübersicht!$D85),"")))))</f>
        <v/>
      </c>
      <c r="H85" s="30" t="str">
        <f t="shared" si="2"/>
        <v/>
      </c>
    </row>
    <row r="86" spans="1:8" x14ac:dyDescent="0.25">
      <c r="A86" s="7">
        <v>75</v>
      </c>
      <c r="B86" s="83" t="str">
        <f>IFERROR(SMALL(Nebenrechnung!C:C,Bestandsübersicht!A86),"")</f>
        <v/>
      </c>
      <c r="C86" s="25" t="str">
        <f>IF(B86="","",VLOOKUP(B86,Nebenrechnung!C:E,3,FALSE))</f>
        <v/>
      </c>
      <c r="D86" s="26" t="str">
        <f>IF(B86="","",IF(LEFT(B86,1)*1&gt;3,"Keine Zweckbindung",IF(B86="","",VLOOKUP(B86,Nebenrechnung!C:D,2,FALSE))))</f>
        <v/>
      </c>
      <c r="E86" s="30" t="str">
        <f>IF(D86="","",IF(C86="Kollektenbons",Kollektenbons!C$6,IF(OR(C86="Freie Kollekte",C86="Freie Spende"),SUMIFS(Anfangsbestände!F:F,Anfangsbestände!A:A,Bestandsübersicht!C86),SUMIFS(Anfangsbestände!F:F,Anfangsbestände!D:D,CONCATENATE(C86,Bestandsübersicht!D86)))))</f>
        <v/>
      </c>
      <c r="F86" s="34" t="str">
        <f>IF($B86="","",IF(C86="Kollektenbons",SUM(Kollektenbons!C$10:C$109),IF(LEFT($B86,1)*1&gt;3,SUMIFS(Kollektenübersicht!H:H,Kollektenübersicht!$D:$D,Bestandsübersicht!$B86),IF(LEFT($B86,1)*1=1,SUMIFS(Kollektenübersicht!H:H,Kollektenübersicht!$E:$E,Bestandsübersicht!$D86),IF(OR(LEFT($B86,1)*1=2,LEFT($B86,1)*1=3),SUMIFS(Kollektenübersicht!H:H,Kollektenübersicht!$F:$F,Bestandsübersicht!$D86),"")))))</f>
        <v/>
      </c>
      <c r="G86" s="34" t="str">
        <f>IF($B86="","",IF(C86="Kollektenbons",SUM(Kollektenbons!F$10:F$109),IF(LEFT($B86,1)*1&gt;3,SUMIFS(Kollektenübersicht!J:J,Kollektenübersicht!$D:$D,Bestandsübersicht!$B86),IF(LEFT($B86,1)*1=1,SUMIFS(Kollektenübersicht!J:J,Kollektenübersicht!$E:$E,Bestandsübersicht!$D86),IF(OR(LEFT($B86,1)*1=2,LEFT($B86,1)*1=3),SUMIFS(Kollektenübersicht!J:J,Kollektenübersicht!$F:$F,Bestandsübersicht!$D86),"")))))</f>
        <v/>
      </c>
      <c r="H86" s="30" t="str">
        <f t="shared" si="2"/>
        <v/>
      </c>
    </row>
    <row r="87" spans="1:8" x14ac:dyDescent="0.25">
      <c r="A87" s="7">
        <v>76</v>
      </c>
      <c r="B87" s="83" t="str">
        <f>IFERROR(SMALL(Nebenrechnung!C:C,Bestandsübersicht!A87),"")</f>
        <v/>
      </c>
      <c r="C87" s="25" t="str">
        <f>IF(B87="","",VLOOKUP(B87,Nebenrechnung!C:E,3,FALSE))</f>
        <v/>
      </c>
      <c r="D87" s="26" t="str">
        <f>IF(B87="","",IF(LEFT(B87,1)*1&gt;3,"Keine Zweckbindung",IF(B87="","",VLOOKUP(B87,Nebenrechnung!C:D,2,FALSE))))</f>
        <v/>
      </c>
      <c r="E87" s="30" t="str">
        <f>IF(D87="","",IF(C87="Kollektenbons",Kollektenbons!C$6,IF(OR(C87="Freie Kollekte",C87="Freie Spende"),SUMIFS(Anfangsbestände!F:F,Anfangsbestände!A:A,Bestandsübersicht!C87),SUMIFS(Anfangsbestände!F:F,Anfangsbestände!D:D,CONCATENATE(C87,Bestandsübersicht!D87)))))</f>
        <v/>
      </c>
      <c r="F87" s="34" t="str">
        <f>IF($B87="","",IF(C87="Kollektenbons",SUM(Kollektenbons!C$10:C$109),IF(LEFT($B87,1)*1&gt;3,SUMIFS(Kollektenübersicht!H:H,Kollektenübersicht!$D:$D,Bestandsübersicht!$B87),IF(LEFT($B87,1)*1=1,SUMIFS(Kollektenübersicht!H:H,Kollektenübersicht!$E:$E,Bestandsübersicht!$D87),IF(OR(LEFT($B87,1)*1=2,LEFT($B87,1)*1=3),SUMIFS(Kollektenübersicht!H:H,Kollektenübersicht!$F:$F,Bestandsübersicht!$D87),"")))))</f>
        <v/>
      </c>
      <c r="G87" s="34" t="str">
        <f>IF($B87="","",IF(C87="Kollektenbons",SUM(Kollektenbons!F$10:F$109),IF(LEFT($B87,1)*1&gt;3,SUMIFS(Kollektenübersicht!J:J,Kollektenübersicht!$D:$D,Bestandsübersicht!$B87),IF(LEFT($B87,1)*1=1,SUMIFS(Kollektenübersicht!J:J,Kollektenübersicht!$E:$E,Bestandsübersicht!$D87),IF(OR(LEFT($B87,1)*1=2,LEFT($B87,1)*1=3),SUMIFS(Kollektenübersicht!J:J,Kollektenübersicht!$F:$F,Bestandsübersicht!$D87),"")))))</f>
        <v/>
      </c>
      <c r="H87" s="30" t="str">
        <f t="shared" si="2"/>
        <v/>
      </c>
    </row>
    <row r="88" spans="1:8" x14ac:dyDescent="0.25">
      <c r="A88" s="7">
        <v>77</v>
      </c>
      <c r="B88" s="83" t="str">
        <f>IFERROR(SMALL(Nebenrechnung!C:C,Bestandsübersicht!A88),"")</f>
        <v/>
      </c>
      <c r="C88" s="25" t="str">
        <f>IF(B88="","",VLOOKUP(B88,Nebenrechnung!C:E,3,FALSE))</f>
        <v/>
      </c>
      <c r="D88" s="26" t="str">
        <f>IF(B88="","",IF(LEFT(B88,1)*1&gt;3,"Keine Zweckbindung",IF(B88="","",VLOOKUP(B88,Nebenrechnung!C:D,2,FALSE))))</f>
        <v/>
      </c>
      <c r="E88" s="30" t="str">
        <f>IF(D88="","",IF(C88="Kollektenbons",Kollektenbons!C$6,IF(OR(C88="Freie Kollekte",C88="Freie Spende"),SUMIFS(Anfangsbestände!F:F,Anfangsbestände!A:A,Bestandsübersicht!C88),SUMIFS(Anfangsbestände!F:F,Anfangsbestände!D:D,CONCATENATE(C88,Bestandsübersicht!D88)))))</f>
        <v/>
      </c>
      <c r="F88" s="34" t="str">
        <f>IF($B88="","",IF(C88="Kollektenbons",SUM(Kollektenbons!C$10:C$109),IF(LEFT($B88,1)*1&gt;3,SUMIFS(Kollektenübersicht!H:H,Kollektenübersicht!$D:$D,Bestandsübersicht!$B88),IF(LEFT($B88,1)*1=1,SUMIFS(Kollektenübersicht!H:H,Kollektenübersicht!$E:$E,Bestandsübersicht!$D88),IF(OR(LEFT($B88,1)*1=2,LEFT($B88,1)*1=3),SUMIFS(Kollektenübersicht!H:H,Kollektenübersicht!$F:$F,Bestandsübersicht!$D88),"")))))</f>
        <v/>
      </c>
      <c r="G88" s="34" t="str">
        <f>IF($B88="","",IF(C88="Kollektenbons",SUM(Kollektenbons!F$10:F$109),IF(LEFT($B88,1)*1&gt;3,SUMIFS(Kollektenübersicht!J:J,Kollektenübersicht!$D:$D,Bestandsübersicht!$B88),IF(LEFT($B88,1)*1=1,SUMIFS(Kollektenübersicht!J:J,Kollektenübersicht!$E:$E,Bestandsübersicht!$D88),IF(OR(LEFT($B88,1)*1=2,LEFT($B88,1)*1=3),SUMIFS(Kollektenübersicht!J:J,Kollektenübersicht!$F:$F,Bestandsübersicht!$D88),"")))))</f>
        <v/>
      </c>
      <c r="H88" s="30" t="str">
        <f t="shared" si="2"/>
        <v/>
      </c>
    </row>
    <row r="89" spans="1:8" x14ac:dyDescent="0.25">
      <c r="A89" s="7">
        <v>78</v>
      </c>
      <c r="B89" s="83" t="str">
        <f>IFERROR(SMALL(Nebenrechnung!C:C,Bestandsübersicht!A89),"")</f>
        <v/>
      </c>
      <c r="C89" s="25" t="str">
        <f>IF(B89="","",VLOOKUP(B89,Nebenrechnung!C:E,3,FALSE))</f>
        <v/>
      </c>
      <c r="D89" s="26" t="str">
        <f>IF(B89="","",IF(LEFT(B89,1)*1&gt;3,"Keine Zweckbindung",IF(B89="","",VLOOKUP(B89,Nebenrechnung!C:D,2,FALSE))))</f>
        <v/>
      </c>
      <c r="E89" s="30" t="str">
        <f>IF(D89="","",IF(C89="Kollektenbons",Kollektenbons!C$6,IF(OR(C89="Freie Kollekte",C89="Freie Spende"),SUMIFS(Anfangsbestände!F:F,Anfangsbestände!A:A,Bestandsübersicht!C89),SUMIFS(Anfangsbestände!F:F,Anfangsbestände!D:D,CONCATENATE(C89,Bestandsübersicht!D89)))))</f>
        <v/>
      </c>
      <c r="F89" s="34" t="str">
        <f>IF($B89="","",IF(C89="Kollektenbons",SUM(Kollektenbons!C$10:C$109),IF(LEFT($B89,1)*1&gt;3,SUMIFS(Kollektenübersicht!H:H,Kollektenübersicht!$D:$D,Bestandsübersicht!$B89),IF(LEFT($B89,1)*1=1,SUMIFS(Kollektenübersicht!H:H,Kollektenübersicht!$E:$E,Bestandsübersicht!$D89),IF(OR(LEFT($B89,1)*1=2,LEFT($B89,1)*1=3),SUMIFS(Kollektenübersicht!H:H,Kollektenübersicht!$F:$F,Bestandsübersicht!$D89),"")))))</f>
        <v/>
      </c>
      <c r="G89" s="34" t="str">
        <f>IF($B89="","",IF(C89="Kollektenbons",SUM(Kollektenbons!F$10:F$109),IF(LEFT($B89,1)*1&gt;3,SUMIFS(Kollektenübersicht!J:J,Kollektenübersicht!$D:$D,Bestandsübersicht!$B89),IF(LEFT($B89,1)*1=1,SUMIFS(Kollektenübersicht!J:J,Kollektenübersicht!$E:$E,Bestandsübersicht!$D89),IF(OR(LEFT($B89,1)*1=2,LEFT($B89,1)*1=3),SUMIFS(Kollektenübersicht!J:J,Kollektenübersicht!$F:$F,Bestandsübersicht!$D89),"")))))</f>
        <v/>
      </c>
      <c r="H89" s="30" t="str">
        <f t="shared" si="2"/>
        <v/>
      </c>
    </row>
    <row r="90" spans="1:8" x14ac:dyDescent="0.25">
      <c r="A90" s="7">
        <v>79</v>
      </c>
      <c r="B90" s="83" t="str">
        <f>IFERROR(SMALL(Nebenrechnung!C:C,Bestandsübersicht!A90),"")</f>
        <v/>
      </c>
      <c r="C90" s="25" t="str">
        <f>IF(B90="","",VLOOKUP(B90,Nebenrechnung!C:E,3,FALSE))</f>
        <v/>
      </c>
      <c r="D90" s="26" t="str">
        <f>IF(B90="","",IF(LEFT(B90,1)*1&gt;3,"Keine Zweckbindung",IF(B90="","",VLOOKUP(B90,Nebenrechnung!C:D,2,FALSE))))</f>
        <v/>
      </c>
      <c r="E90" s="30" t="str">
        <f>IF(D90="","",IF(C90="Kollektenbons",Kollektenbons!C$6,IF(OR(C90="Freie Kollekte",C90="Freie Spende"),SUMIFS(Anfangsbestände!F:F,Anfangsbestände!A:A,Bestandsübersicht!C90),SUMIFS(Anfangsbestände!F:F,Anfangsbestände!D:D,CONCATENATE(C90,Bestandsübersicht!D90)))))</f>
        <v/>
      </c>
      <c r="F90" s="34" t="str">
        <f>IF($B90="","",IF(C90="Kollektenbons",SUM(Kollektenbons!C$10:C$109),IF(LEFT($B90,1)*1&gt;3,SUMIFS(Kollektenübersicht!H:H,Kollektenübersicht!$D:$D,Bestandsübersicht!$B90),IF(LEFT($B90,1)*1=1,SUMIFS(Kollektenübersicht!H:H,Kollektenübersicht!$E:$E,Bestandsübersicht!$D90),IF(OR(LEFT($B90,1)*1=2,LEFT($B90,1)*1=3),SUMIFS(Kollektenübersicht!H:H,Kollektenübersicht!$F:$F,Bestandsübersicht!$D90),"")))))</f>
        <v/>
      </c>
      <c r="G90" s="34" t="str">
        <f>IF($B90="","",IF(C90="Kollektenbons",SUM(Kollektenbons!F$10:F$109),IF(LEFT($B90,1)*1&gt;3,SUMIFS(Kollektenübersicht!J:J,Kollektenübersicht!$D:$D,Bestandsübersicht!$B90),IF(LEFT($B90,1)*1=1,SUMIFS(Kollektenübersicht!J:J,Kollektenübersicht!$E:$E,Bestandsübersicht!$D90),IF(OR(LEFT($B90,1)*1=2,LEFT($B90,1)*1=3),SUMIFS(Kollektenübersicht!J:J,Kollektenübersicht!$F:$F,Bestandsübersicht!$D90),"")))))</f>
        <v/>
      </c>
      <c r="H90" s="30" t="str">
        <f t="shared" si="2"/>
        <v/>
      </c>
    </row>
    <row r="91" spans="1:8" x14ac:dyDescent="0.25">
      <c r="A91" s="7">
        <v>80</v>
      </c>
      <c r="B91" s="83" t="str">
        <f>IFERROR(SMALL(Nebenrechnung!C:C,Bestandsübersicht!A91),"")</f>
        <v/>
      </c>
      <c r="C91" s="25" t="str">
        <f>IF(B91="","",VLOOKUP(B91,Nebenrechnung!C:E,3,FALSE))</f>
        <v/>
      </c>
      <c r="D91" s="26" t="str">
        <f>IF(B91="","",IF(LEFT(B91,1)*1&gt;3,"Keine Zweckbindung",IF(B91="","",VLOOKUP(B91,Nebenrechnung!C:D,2,FALSE))))</f>
        <v/>
      </c>
      <c r="E91" s="30" t="str">
        <f>IF(D91="","",IF(C91="Kollektenbons",Kollektenbons!C$6,IF(OR(C91="Freie Kollekte",C91="Freie Spende"),SUMIFS(Anfangsbestände!F:F,Anfangsbestände!A:A,Bestandsübersicht!C91),SUMIFS(Anfangsbestände!F:F,Anfangsbestände!D:D,CONCATENATE(C91,Bestandsübersicht!D91)))))</f>
        <v/>
      </c>
      <c r="F91" s="34" t="str">
        <f>IF($B91="","",IF(C91="Kollektenbons",SUM(Kollektenbons!C$10:C$109),IF(LEFT($B91,1)*1&gt;3,SUMIFS(Kollektenübersicht!H:H,Kollektenübersicht!$D:$D,Bestandsübersicht!$B91),IF(LEFT($B91,1)*1=1,SUMIFS(Kollektenübersicht!H:H,Kollektenübersicht!$E:$E,Bestandsübersicht!$D91),IF(OR(LEFT($B91,1)*1=2,LEFT($B91,1)*1=3),SUMIFS(Kollektenübersicht!H:H,Kollektenübersicht!$F:$F,Bestandsübersicht!$D91),"")))))</f>
        <v/>
      </c>
      <c r="G91" s="34" t="str">
        <f>IF($B91="","",IF(C91="Kollektenbons",SUM(Kollektenbons!F$10:F$109),IF(LEFT($B91,1)*1&gt;3,SUMIFS(Kollektenübersicht!J:J,Kollektenübersicht!$D:$D,Bestandsübersicht!$B91),IF(LEFT($B91,1)*1=1,SUMIFS(Kollektenübersicht!J:J,Kollektenübersicht!$E:$E,Bestandsübersicht!$D91),IF(OR(LEFT($B91,1)*1=2,LEFT($B91,1)*1=3),SUMIFS(Kollektenübersicht!J:J,Kollektenübersicht!$F:$F,Bestandsübersicht!$D91),"")))))</f>
        <v/>
      </c>
      <c r="H91" s="30" t="str">
        <f t="shared" si="2"/>
        <v/>
      </c>
    </row>
    <row r="92" spans="1:8" x14ac:dyDescent="0.25">
      <c r="A92" s="7">
        <v>81</v>
      </c>
      <c r="B92" s="83" t="str">
        <f>IFERROR(SMALL(Nebenrechnung!C:C,Bestandsübersicht!A92),"")</f>
        <v/>
      </c>
      <c r="C92" s="25" t="str">
        <f>IF(B92="","",VLOOKUP(B92,Nebenrechnung!C:E,3,FALSE))</f>
        <v/>
      </c>
      <c r="D92" s="26" t="str">
        <f>IF(B92="","",IF(LEFT(B92,1)*1&gt;3,"Keine Zweckbindung",IF(B92="","",VLOOKUP(B92,Nebenrechnung!C:D,2,FALSE))))</f>
        <v/>
      </c>
      <c r="E92" s="30" t="str">
        <f>IF(D92="","",IF(C92="Kollektenbons",Kollektenbons!C$6,IF(OR(C92="Freie Kollekte",C92="Freie Spende"),SUMIFS(Anfangsbestände!F:F,Anfangsbestände!A:A,Bestandsübersicht!C92),SUMIFS(Anfangsbestände!F:F,Anfangsbestände!D:D,CONCATENATE(C92,Bestandsübersicht!D92)))))</f>
        <v/>
      </c>
      <c r="F92" s="34" t="str">
        <f>IF($B92="","",IF(C92="Kollektenbons",SUM(Kollektenbons!C$10:C$109),IF(LEFT($B92,1)*1&gt;3,SUMIFS(Kollektenübersicht!H:H,Kollektenübersicht!$D:$D,Bestandsübersicht!$B92),IF(LEFT($B92,1)*1=1,SUMIFS(Kollektenübersicht!H:H,Kollektenübersicht!$E:$E,Bestandsübersicht!$D92),IF(OR(LEFT($B92,1)*1=2,LEFT($B92,1)*1=3),SUMIFS(Kollektenübersicht!H:H,Kollektenübersicht!$F:$F,Bestandsübersicht!$D92),"")))))</f>
        <v/>
      </c>
      <c r="G92" s="34" t="str">
        <f>IF($B92="","",IF(C92="Kollektenbons",SUM(Kollektenbons!F$10:F$109),IF(LEFT($B92,1)*1&gt;3,SUMIFS(Kollektenübersicht!J:J,Kollektenübersicht!$D:$D,Bestandsübersicht!$B92),IF(LEFT($B92,1)*1=1,SUMIFS(Kollektenübersicht!J:J,Kollektenübersicht!$E:$E,Bestandsübersicht!$D92),IF(OR(LEFT($B92,1)*1=2,LEFT($B92,1)*1=3),SUMIFS(Kollektenübersicht!J:J,Kollektenübersicht!$F:$F,Bestandsübersicht!$D92),"")))))</f>
        <v/>
      </c>
      <c r="H92" s="30" t="str">
        <f t="shared" si="2"/>
        <v/>
      </c>
    </row>
    <row r="93" spans="1:8" x14ac:dyDescent="0.25">
      <c r="A93" s="7">
        <v>82</v>
      </c>
      <c r="B93" s="83" t="str">
        <f>IFERROR(SMALL(Nebenrechnung!C:C,Bestandsübersicht!A93),"")</f>
        <v/>
      </c>
      <c r="C93" s="25" t="str">
        <f>IF(B93="","",VLOOKUP(B93,Nebenrechnung!C:E,3,FALSE))</f>
        <v/>
      </c>
      <c r="D93" s="26" t="str">
        <f>IF(B93="","",IF(LEFT(B93,1)*1&gt;3,"Keine Zweckbindung",IF(B93="","",VLOOKUP(B93,Nebenrechnung!C:D,2,FALSE))))</f>
        <v/>
      </c>
      <c r="E93" s="30" t="str">
        <f>IF(D93="","",IF(C93="Kollektenbons",Kollektenbons!C$6,IF(OR(C93="Freie Kollekte",C93="Freie Spende"),SUMIFS(Anfangsbestände!F:F,Anfangsbestände!A:A,Bestandsübersicht!C93),SUMIFS(Anfangsbestände!F:F,Anfangsbestände!D:D,CONCATENATE(C93,Bestandsübersicht!D93)))))</f>
        <v/>
      </c>
      <c r="F93" s="34" t="str">
        <f>IF($B93="","",IF(C93="Kollektenbons",SUM(Kollektenbons!C$10:C$109),IF(LEFT($B93,1)*1&gt;3,SUMIFS(Kollektenübersicht!H:H,Kollektenübersicht!$D:$D,Bestandsübersicht!$B93),IF(LEFT($B93,1)*1=1,SUMIFS(Kollektenübersicht!H:H,Kollektenübersicht!$E:$E,Bestandsübersicht!$D93),IF(OR(LEFT($B93,1)*1=2,LEFT($B93,1)*1=3),SUMIFS(Kollektenübersicht!H:H,Kollektenübersicht!$F:$F,Bestandsübersicht!$D93),"")))))</f>
        <v/>
      </c>
      <c r="G93" s="34" t="str">
        <f>IF($B93="","",IF(C93="Kollektenbons",SUM(Kollektenbons!F$10:F$109),IF(LEFT($B93,1)*1&gt;3,SUMIFS(Kollektenübersicht!J:J,Kollektenübersicht!$D:$D,Bestandsübersicht!$B93),IF(LEFT($B93,1)*1=1,SUMIFS(Kollektenübersicht!J:J,Kollektenübersicht!$E:$E,Bestandsübersicht!$D93),IF(OR(LEFT($B93,1)*1=2,LEFT($B93,1)*1=3),SUMIFS(Kollektenübersicht!J:J,Kollektenübersicht!$F:$F,Bestandsübersicht!$D93),"")))))</f>
        <v/>
      </c>
      <c r="H93" s="30" t="str">
        <f t="shared" si="2"/>
        <v/>
      </c>
    </row>
    <row r="94" spans="1:8" x14ac:dyDescent="0.25">
      <c r="A94" s="7">
        <v>83</v>
      </c>
      <c r="B94" s="83" t="str">
        <f>IFERROR(SMALL(Nebenrechnung!C:C,Bestandsübersicht!A94),"")</f>
        <v/>
      </c>
      <c r="C94" s="25" t="str">
        <f>IF(B94="","",VLOOKUP(B94,Nebenrechnung!C:E,3,FALSE))</f>
        <v/>
      </c>
      <c r="D94" s="26" t="str">
        <f>IF(B94="","",IF(LEFT(B94,1)*1&gt;3,"Keine Zweckbindung",IF(B94="","",VLOOKUP(B94,Nebenrechnung!C:D,2,FALSE))))</f>
        <v/>
      </c>
      <c r="E94" s="30" t="str">
        <f>IF(D94="","",IF(C94="Kollektenbons",Kollektenbons!C$6,IF(OR(C94="Freie Kollekte",C94="Freie Spende"),SUMIFS(Anfangsbestände!F:F,Anfangsbestände!A:A,Bestandsübersicht!C94),SUMIFS(Anfangsbestände!F:F,Anfangsbestände!D:D,CONCATENATE(C94,Bestandsübersicht!D94)))))</f>
        <v/>
      </c>
      <c r="F94" s="34" t="str">
        <f>IF($B94="","",IF(C94="Kollektenbons",SUM(Kollektenbons!C$10:C$109),IF(LEFT($B94,1)*1&gt;3,SUMIFS(Kollektenübersicht!H:H,Kollektenübersicht!$D:$D,Bestandsübersicht!$B94),IF(LEFT($B94,1)*1=1,SUMIFS(Kollektenübersicht!H:H,Kollektenübersicht!$E:$E,Bestandsübersicht!$D94),IF(OR(LEFT($B94,1)*1=2,LEFT($B94,1)*1=3),SUMIFS(Kollektenübersicht!H:H,Kollektenübersicht!$F:$F,Bestandsübersicht!$D94),"")))))</f>
        <v/>
      </c>
      <c r="G94" s="34" t="str">
        <f>IF($B94="","",IF(C94="Kollektenbons",SUM(Kollektenbons!F$10:F$109),IF(LEFT($B94,1)*1&gt;3,SUMIFS(Kollektenübersicht!J:J,Kollektenübersicht!$D:$D,Bestandsübersicht!$B94),IF(LEFT($B94,1)*1=1,SUMIFS(Kollektenübersicht!J:J,Kollektenübersicht!$E:$E,Bestandsübersicht!$D94),IF(OR(LEFT($B94,1)*1=2,LEFT($B94,1)*1=3),SUMIFS(Kollektenübersicht!J:J,Kollektenübersicht!$F:$F,Bestandsübersicht!$D94),"")))))</f>
        <v/>
      </c>
      <c r="H94" s="30" t="str">
        <f t="shared" si="2"/>
        <v/>
      </c>
    </row>
    <row r="95" spans="1:8" x14ac:dyDescent="0.25">
      <c r="A95" s="7">
        <v>84</v>
      </c>
      <c r="B95" s="83" t="str">
        <f>IFERROR(SMALL(Nebenrechnung!C:C,Bestandsübersicht!A95),"")</f>
        <v/>
      </c>
      <c r="C95" s="25" t="str">
        <f>IF(B95="","",VLOOKUP(B95,Nebenrechnung!C:E,3,FALSE))</f>
        <v/>
      </c>
      <c r="D95" s="26" t="str">
        <f>IF(B95="","",IF(LEFT(B95,1)*1&gt;3,"Keine Zweckbindung",IF(B95="","",VLOOKUP(B95,Nebenrechnung!C:D,2,FALSE))))</f>
        <v/>
      </c>
      <c r="E95" s="30" t="str">
        <f>IF(D95="","",IF(C95="Kollektenbons",Kollektenbons!C$6,IF(OR(C95="Freie Kollekte",C95="Freie Spende"),SUMIFS(Anfangsbestände!F:F,Anfangsbestände!A:A,Bestandsübersicht!C95),SUMIFS(Anfangsbestände!F:F,Anfangsbestände!D:D,CONCATENATE(C95,Bestandsübersicht!D95)))))</f>
        <v/>
      </c>
      <c r="F95" s="34" t="str">
        <f>IF($B95="","",IF(C95="Kollektenbons",SUM(Kollektenbons!C$10:C$109),IF(LEFT($B95,1)*1&gt;3,SUMIFS(Kollektenübersicht!H:H,Kollektenübersicht!$D:$D,Bestandsübersicht!$B95),IF(LEFT($B95,1)*1=1,SUMIFS(Kollektenübersicht!H:H,Kollektenübersicht!$E:$E,Bestandsübersicht!$D95),IF(OR(LEFT($B95,1)*1=2,LEFT($B95,1)*1=3),SUMIFS(Kollektenübersicht!H:H,Kollektenübersicht!$F:$F,Bestandsübersicht!$D95),"")))))</f>
        <v/>
      </c>
      <c r="G95" s="34" t="str">
        <f>IF($B95="","",IF(C95="Kollektenbons",SUM(Kollektenbons!F$10:F$109),IF(LEFT($B95,1)*1&gt;3,SUMIFS(Kollektenübersicht!J:J,Kollektenübersicht!$D:$D,Bestandsübersicht!$B95),IF(LEFT($B95,1)*1=1,SUMIFS(Kollektenübersicht!J:J,Kollektenübersicht!$E:$E,Bestandsübersicht!$D95),IF(OR(LEFT($B95,1)*1=2,LEFT($B95,1)*1=3),SUMIFS(Kollektenübersicht!J:J,Kollektenübersicht!$F:$F,Bestandsübersicht!$D95),"")))))</f>
        <v/>
      </c>
      <c r="H95" s="30" t="str">
        <f t="shared" si="2"/>
        <v/>
      </c>
    </row>
    <row r="96" spans="1:8" x14ac:dyDescent="0.25">
      <c r="A96" s="7">
        <v>85</v>
      </c>
      <c r="B96" s="83" t="str">
        <f>IFERROR(SMALL(Nebenrechnung!C:C,Bestandsübersicht!A96),"")</f>
        <v/>
      </c>
      <c r="C96" s="25" t="str">
        <f>IF(B96="","",VLOOKUP(B96,Nebenrechnung!C:E,3,FALSE))</f>
        <v/>
      </c>
      <c r="D96" s="26" t="str">
        <f>IF(B96="","",IF(LEFT(B96,1)*1&gt;3,"Keine Zweckbindung",IF(B96="","",VLOOKUP(B96,Nebenrechnung!C:D,2,FALSE))))</f>
        <v/>
      </c>
      <c r="E96" s="30" t="str">
        <f>IF(D96="","",IF(C96="Kollektenbons",Kollektenbons!C$6,IF(OR(C96="Freie Kollekte",C96="Freie Spende"),SUMIFS(Anfangsbestände!F:F,Anfangsbestände!A:A,Bestandsübersicht!C96),SUMIFS(Anfangsbestände!F:F,Anfangsbestände!D:D,CONCATENATE(C96,Bestandsübersicht!D96)))))</f>
        <v/>
      </c>
      <c r="F96" s="34" t="str">
        <f>IF($B96="","",IF(C96="Kollektenbons",SUM(Kollektenbons!C$10:C$109),IF(LEFT($B96,1)*1&gt;3,SUMIFS(Kollektenübersicht!H:H,Kollektenübersicht!$D:$D,Bestandsübersicht!$B96),IF(LEFT($B96,1)*1=1,SUMIFS(Kollektenübersicht!H:H,Kollektenübersicht!$E:$E,Bestandsübersicht!$D96),IF(OR(LEFT($B96,1)*1=2,LEFT($B96,1)*1=3),SUMIFS(Kollektenübersicht!H:H,Kollektenübersicht!$F:$F,Bestandsübersicht!$D96),"")))))</f>
        <v/>
      </c>
      <c r="G96" s="34" t="str">
        <f>IF($B96="","",IF(C96="Kollektenbons",SUM(Kollektenbons!F$10:F$109),IF(LEFT($B96,1)*1&gt;3,SUMIFS(Kollektenübersicht!J:J,Kollektenübersicht!$D:$D,Bestandsübersicht!$B96),IF(LEFT($B96,1)*1=1,SUMIFS(Kollektenübersicht!J:J,Kollektenübersicht!$E:$E,Bestandsübersicht!$D96),IF(OR(LEFT($B96,1)*1=2,LEFT($B96,1)*1=3),SUMIFS(Kollektenübersicht!J:J,Kollektenübersicht!$F:$F,Bestandsübersicht!$D96),"")))))</f>
        <v/>
      </c>
      <c r="H96" s="30" t="str">
        <f t="shared" si="2"/>
        <v/>
      </c>
    </row>
    <row r="97" spans="1:8" x14ac:dyDescent="0.25">
      <c r="A97" s="7">
        <v>86</v>
      </c>
      <c r="B97" s="83" t="str">
        <f>IFERROR(SMALL(Nebenrechnung!C:C,Bestandsübersicht!A97),"")</f>
        <v/>
      </c>
      <c r="C97" s="25" t="str">
        <f>IF(B97="","",VLOOKUP(B97,Nebenrechnung!C:E,3,FALSE))</f>
        <v/>
      </c>
      <c r="D97" s="26" t="str">
        <f>IF(B97="","",IF(LEFT(B97,1)*1&gt;3,"Keine Zweckbindung",IF(B97="","",VLOOKUP(B97,Nebenrechnung!C:D,2,FALSE))))</f>
        <v/>
      </c>
      <c r="E97" s="30" t="str">
        <f>IF(D97="","",IF(C97="Kollektenbons",Kollektenbons!C$6,IF(OR(C97="Freie Kollekte",C97="Freie Spende"),SUMIFS(Anfangsbestände!F:F,Anfangsbestände!A:A,Bestandsübersicht!C97),SUMIFS(Anfangsbestände!F:F,Anfangsbestände!D:D,CONCATENATE(C97,Bestandsübersicht!D97)))))</f>
        <v/>
      </c>
      <c r="F97" s="34" t="str">
        <f>IF($B97="","",IF(C97="Kollektenbons",SUM(Kollektenbons!C$10:C$109),IF(LEFT($B97,1)*1&gt;3,SUMIFS(Kollektenübersicht!H:H,Kollektenübersicht!$D:$D,Bestandsübersicht!$B97),IF(LEFT($B97,1)*1=1,SUMIFS(Kollektenübersicht!H:H,Kollektenübersicht!$E:$E,Bestandsübersicht!$D97),IF(OR(LEFT($B97,1)*1=2,LEFT($B97,1)*1=3),SUMIFS(Kollektenübersicht!H:H,Kollektenübersicht!$F:$F,Bestandsübersicht!$D97),"")))))</f>
        <v/>
      </c>
      <c r="G97" s="34" t="str">
        <f>IF($B97="","",IF(C97="Kollektenbons",SUM(Kollektenbons!F$10:F$109),IF(LEFT($B97,1)*1&gt;3,SUMIFS(Kollektenübersicht!J:J,Kollektenübersicht!$D:$D,Bestandsübersicht!$B97),IF(LEFT($B97,1)*1=1,SUMIFS(Kollektenübersicht!J:J,Kollektenübersicht!$E:$E,Bestandsübersicht!$D97),IF(OR(LEFT($B97,1)*1=2,LEFT($B97,1)*1=3),SUMIFS(Kollektenübersicht!J:J,Kollektenübersicht!$F:$F,Bestandsübersicht!$D97),"")))))</f>
        <v/>
      </c>
      <c r="H97" s="30" t="str">
        <f t="shared" si="2"/>
        <v/>
      </c>
    </row>
    <row r="98" spans="1:8" x14ac:dyDescent="0.25">
      <c r="A98" s="7">
        <v>87</v>
      </c>
      <c r="B98" s="83" t="str">
        <f>IFERROR(SMALL(Nebenrechnung!C:C,Bestandsübersicht!A98),"")</f>
        <v/>
      </c>
      <c r="C98" s="25" t="str">
        <f>IF(B98="","",VLOOKUP(B98,Nebenrechnung!C:E,3,FALSE))</f>
        <v/>
      </c>
      <c r="D98" s="26" t="str">
        <f>IF(B98="","",IF(LEFT(B98,1)*1&gt;3,"Keine Zweckbindung",IF(B98="","",VLOOKUP(B98,Nebenrechnung!C:D,2,FALSE))))</f>
        <v/>
      </c>
      <c r="E98" s="30" t="str">
        <f>IF(D98="","",IF(C98="Kollektenbons",Kollektenbons!C$6,IF(OR(C98="Freie Kollekte",C98="Freie Spende"),SUMIFS(Anfangsbestände!F:F,Anfangsbestände!A:A,Bestandsübersicht!C98),SUMIFS(Anfangsbestände!F:F,Anfangsbestände!D:D,CONCATENATE(C98,Bestandsübersicht!D98)))))</f>
        <v/>
      </c>
      <c r="F98" s="34" t="str">
        <f>IF($B98="","",IF(C98="Kollektenbons",SUM(Kollektenbons!C$10:C$109),IF(LEFT($B98,1)*1&gt;3,SUMIFS(Kollektenübersicht!H:H,Kollektenübersicht!$D:$D,Bestandsübersicht!$B98),IF(LEFT($B98,1)*1=1,SUMIFS(Kollektenübersicht!H:H,Kollektenübersicht!$E:$E,Bestandsübersicht!$D98),IF(OR(LEFT($B98,1)*1=2,LEFT($B98,1)*1=3),SUMIFS(Kollektenübersicht!H:H,Kollektenübersicht!$F:$F,Bestandsübersicht!$D98),"")))))</f>
        <v/>
      </c>
      <c r="G98" s="34" t="str">
        <f>IF($B98="","",IF(C98="Kollektenbons",SUM(Kollektenbons!F$10:F$109),IF(LEFT($B98,1)*1&gt;3,SUMIFS(Kollektenübersicht!J:J,Kollektenübersicht!$D:$D,Bestandsübersicht!$B98),IF(LEFT($B98,1)*1=1,SUMIFS(Kollektenübersicht!J:J,Kollektenübersicht!$E:$E,Bestandsübersicht!$D98),IF(OR(LEFT($B98,1)*1=2,LEFT($B98,1)*1=3),SUMIFS(Kollektenübersicht!J:J,Kollektenübersicht!$F:$F,Bestandsübersicht!$D98),"")))))</f>
        <v/>
      </c>
      <c r="H98" s="30" t="str">
        <f t="shared" si="2"/>
        <v/>
      </c>
    </row>
    <row r="99" spans="1:8" x14ac:dyDescent="0.25">
      <c r="A99" s="7">
        <v>88</v>
      </c>
      <c r="B99" s="83" t="str">
        <f>IFERROR(SMALL(Nebenrechnung!C:C,Bestandsübersicht!A99),"")</f>
        <v/>
      </c>
      <c r="C99" s="25" t="str">
        <f>IF(B99="","",VLOOKUP(B99,Nebenrechnung!C:E,3,FALSE))</f>
        <v/>
      </c>
      <c r="D99" s="26" t="str">
        <f>IF(B99="","",IF(LEFT(B99,1)*1&gt;3,"Keine Zweckbindung",IF(B99="","",VLOOKUP(B99,Nebenrechnung!C:D,2,FALSE))))</f>
        <v/>
      </c>
      <c r="E99" s="30" t="str">
        <f>IF(D99="","",IF(C99="Kollektenbons",Kollektenbons!C$6,IF(OR(C99="Freie Kollekte",C99="Freie Spende"),SUMIFS(Anfangsbestände!F:F,Anfangsbestände!A:A,Bestandsübersicht!C99),SUMIFS(Anfangsbestände!F:F,Anfangsbestände!D:D,CONCATENATE(C99,Bestandsübersicht!D99)))))</f>
        <v/>
      </c>
      <c r="F99" s="34" t="str">
        <f>IF($B99="","",IF(C99="Kollektenbons",SUM(Kollektenbons!C$10:C$109),IF(LEFT($B99,1)*1&gt;3,SUMIFS(Kollektenübersicht!H:H,Kollektenübersicht!$D:$D,Bestandsübersicht!$B99),IF(LEFT($B99,1)*1=1,SUMIFS(Kollektenübersicht!H:H,Kollektenübersicht!$E:$E,Bestandsübersicht!$D99),IF(OR(LEFT($B99,1)*1=2,LEFT($B99,1)*1=3),SUMIFS(Kollektenübersicht!H:H,Kollektenübersicht!$F:$F,Bestandsübersicht!$D99),"")))))</f>
        <v/>
      </c>
      <c r="G99" s="34" t="str">
        <f>IF($B99="","",IF(C99="Kollektenbons",SUM(Kollektenbons!F$10:F$109),IF(LEFT($B99,1)*1&gt;3,SUMIFS(Kollektenübersicht!J:J,Kollektenübersicht!$D:$D,Bestandsübersicht!$B99),IF(LEFT($B99,1)*1=1,SUMIFS(Kollektenübersicht!J:J,Kollektenübersicht!$E:$E,Bestandsübersicht!$D99),IF(OR(LEFT($B99,1)*1=2,LEFT($B99,1)*1=3),SUMIFS(Kollektenübersicht!J:J,Kollektenübersicht!$F:$F,Bestandsübersicht!$D99),"")))))</f>
        <v/>
      </c>
      <c r="H99" s="30" t="str">
        <f t="shared" si="2"/>
        <v/>
      </c>
    </row>
    <row r="100" spans="1:8" x14ac:dyDescent="0.25">
      <c r="A100" s="7">
        <v>89</v>
      </c>
      <c r="B100" s="83" t="str">
        <f>IFERROR(SMALL(Nebenrechnung!C:C,Bestandsübersicht!A100),"")</f>
        <v/>
      </c>
      <c r="C100" s="25" t="str">
        <f>IF(B100="","",VLOOKUP(B100,Nebenrechnung!C:E,3,FALSE))</f>
        <v/>
      </c>
      <c r="D100" s="26" t="str">
        <f>IF(B100="","",IF(LEFT(B100,1)*1&gt;3,"Keine Zweckbindung",IF(B100="","",VLOOKUP(B100,Nebenrechnung!C:D,2,FALSE))))</f>
        <v/>
      </c>
      <c r="E100" s="30" t="str">
        <f>IF(D100="","",IF(C100="Kollektenbons",Kollektenbons!C$6,IF(OR(C100="Freie Kollekte",C100="Freie Spende"),SUMIFS(Anfangsbestände!F:F,Anfangsbestände!A:A,Bestandsübersicht!C100),SUMIFS(Anfangsbestände!F:F,Anfangsbestände!D:D,CONCATENATE(C100,Bestandsübersicht!D100)))))</f>
        <v/>
      </c>
      <c r="F100" s="34" t="str">
        <f>IF($B100="","",IF(C100="Kollektenbons",SUM(Kollektenbons!C$10:C$109),IF(LEFT($B100,1)*1&gt;3,SUMIFS(Kollektenübersicht!H:H,Kollektenübersicht!$D:$D,Bestandsübersicht!$B100),IF(LEFT($B100,1)*1=1,SUMIFS(Kollektenübersicht!H:H,Kollektenübersicht!$E:$E,Bestandsübersicht!$D100),IF(OR(LEFT($B100,1)*1=2,LEFT($B100,1)*1=3),SUMIFS(Kollektenübersicht!H:H,Kollektenübersicht!$F:$F,Bestandsübersicht!$D100),"")))))</f>
        <v/>
      </c>
      <c r="G100" s="34" t="str">
        <f>IF($B100="","",IF(C100="Kollektenbons",SUM(Kollektenbons!F$10:F$109),IF(LEFT($B100,1)*1&gt;3,SUMIFS(Kollektenübersicht!J:J,Kollektenübersicht!$D:$D,Bestandsübersicht!$B100),IF(LEFT($B100,1)*1=1,SUMIFS(Kollektenübersicht!J:J,Kollektenübersicht!$E:$E,Bestandsübersicht!$D100),IF(OR(LEFT($B100,1)*1=2,LEFT($B100,1)*1=3),SUMIFS(Kollektenübersicht!J:J,Kollektenübersicht!$F:$F,Bestandsübersicht!$D100),"")))))</f>
        <v/>
      </c>
      <c r="H100" s="30" t="str">
        <f t="shared" si="2"/>
        <v/>
      </c>
    </row>
    <row r="101" spans="1:8" x14ac:dyDescent="0.25">
      <c r="A101" s="7">
        <v>90</v>
      </c>
      <c r="B101" s="83" t="str">
        <f>IFERROR(SMALL(Nebenrechnung!C:C,Bestandsübersicht!A101),"")</f>
        <v/>
      </c>
      <c r="C101" s="25" t="str">
        <f>IF(B101="","",VLOOKUP(B101,Nebenrechnung!C:E,3,FALSE))</f>
        <v/>
      </c>
      <c r="D101" s="26" t="str">
        <f>IF(B101="","",IF(LEFT(B101,1)*1&gt;3,"Keine Zweckbindung",IF(B101="","",VLOOKUP(B101,Nebenrechnung!C:D,2,FALSE))))</f>
        <v/>
      </c>
      <c r="E101" s="30" t="str">
        <f>IF(D101="","",IF(C101="Kollektenbons",Kollektenbons!C$6,IF(OR(C101="Freie Kollekte",C101="Freie Spende"),SUMIFS(Anfangsbestände!F:F,Anfangsbestände!A:A,Bestandsübersicht!C101),SUMIFS(Anfangsbestände!F:F,Anfangsbestände!D:D,CONCATENATE(C101,Bestandsübersicht!D101)))))</f>
        <v/>
      </c>
      <c r="F101" s="34" t="str">
        <f>IF($B101="","",IF(C101="Kollektenbons",SUM(Kollektenbons!C$10:C$109),IF(LEFT($B101,1)*1&gt;3,SUMIFS(Kollektenübersicht!H:H,Kollektenübersicht!$D:$D,Bestandsübersicht!$B101),IF(LEFT($B101,1)*1=1,SUMIFS(Kollektenübersicht!H:H,Kollektenübersicht!$E:$E,Bestandsübersicht!$D101),IF(OR(LEFT($B101,1)*1=2,LEFT($B101,1)*1=3),SUMIFS(Kollektenübersicht!H:H,Kollektenübersicht!$F:$F,Bestandsübersicht!$D101),"")))))</f>
        <v/>
      </c>
      <c r="G101" s="34" t="str">
        <f>IF($B101="","",IF(C101="Kollektenbons",SUM(Kollektenbons!F$10:F$109),IF(LEFT($B101,1)*1&gt;3,SUMIFS(Kollektenübersicht!J:J,Kollektenübersicht!$D:$D,Bestandsübersicht!$B101),IF(LEFT($B101,1)*1=1,SUMIFS(Kollektenübersicht!J:J,Kollektenübersicht!$E:$E,Bestandsübersicht!$D101),IF(OR(LEFT($B101,1)*1=2,LEFT($B101,1)*1=3),SUMIFS(Kollektenübersicht!J:J,Kollektenübersicht!$F:$F,Bestandsübersicht!$D101),"")))))</f>
        <v/>
      </c>
      <c r="H101" s="30" t="str">
        <f t="shared" si="2"/>
        <v/>
      </c>
    </row>
    <row r="102" spans="1:8" x14ac:dyDescent="0.25">
      <c r="A102" s="7">
        <v>91</v>
      </c>
      <c r="B102" s="83" t="str">
        <f>IFERROR(SMALL(Nebenrechnung!C:C,Bestandsübersicht!A102),"")</f>
        <v/>
      </c>
      <c r="C102" s="25" t="str">
        <f>IF(B102="","",VLOOKUP(B102,Nebenrechnung!C:E,3,FALSE))</f>
        <v/>
      </c>
      <c r="D102" s="26" t="str">
        <f>IF(B102="","",IF(LEFT(B102,1)*1&gt;3,"Keine Zweckbindung",IF(B102="","",VLOOKUP(B102,Nebenrechnung!C:D,2,FALSE))))</f>
        <v/>
      </c>
      <c r="E102" s="30" t="str">
        <f>IF(D102="","",IF(C102="Kollektenbons",Kollektenbons!C$6,IF(OR(C102="Freie Kollekte",C102="Freie Spende"),SUMIFS(Anfangsbestände!F:F,Anfangsbestände!A:A,Bestandsübersicht!C102),SUMIFS(Anfangsbestände!F:F,Anfangsbestände!D:D,CONCATENATE(C102,Bestandsübersicht!D102)))))</f>
        <v/>
      </c>
      <c r="F102" s="34" t="str">
        <f>IF($B102="","",IF(C102="Kollektenbons",SUM(Kollektenbons!C$10:C$109),IF(LEFT($B102,1)*1&gt;3,SUMIFS(Kollektenübersicht!H:H,Kollektenübersicht!$D:$D,Bestandsübersicht!$B102),IF(LEFT($B102,1)*1=1,SUMIFS(Kollektenübersicht!H:H,Kollektenübersicht!$E:$E,Bestandsübersicht!$D102),IF(OR(LEFT($B102,1)*1=2,LEFT($B102,1)*1=3),SUMIFS(Kollektenübersicht!H:H,Kollektenübersicht!$F:$F,Bestandsübersicht!$D102),"")))))</f>
        <v/>
      </c>
      <c r="G102" s="34" t="str">
        <f>IF($B102="","",IF(C102="Kollektenbons",SUM(Kollektenbons!F$10:F$109),IF(LEFT($B102,1)*1&gt;3,SUMIFS(Kollektenübersicht!J:J,Kollektenübersicht!$D:$D,Bestandsübersicht!$B102),IF(LEFT($B102,1)*1=1,SUMIFS(Kollektenübersicht!J:J,Kollektenübersicht!$E:$E,Bestandsübersicht!$D102),IF(OR(LEFT($B102,1)*1=2,LEFT($B102,1)*1=3),SUMIFS(Kollektenübersicht!J:J,Kollektenübersicht!$F:$F,Bestandsübersicht!$D102),"")))))</f>
        <v/>
      </c>
      <c r="H102" s="30" t="str">
        <f t="shared" si="2"/>
        <v/>
      </c>
    </row>
    <row r="103" spans="1:8" x14ac:dyDescent="0.25">
      <c r="A103" s="7">
        <v>92</v>
      </c>
      <c r="B103" s="83" t="str">
        <f>IFERROR(SMALL(Nebenrechnung!C:C,Bestandsübersicht!A103),"")</f>
        <v/>
      </c>
      <c r="C103" s="25" t="str">
        <f>IF(B103="","",VLOOKUP(B103,Nebenrechnung!C:E,3,FALSE))</f>
        <v/>
      </c>
      <c r="D103" s="26" t="str">
        <f>IF(B103="","",IF(LEFT(B103,1)*1&gt;3,"Keine Zweckbindung",IF(B103="","",VLOOKUP(B103,Nebenrechnung!C:D,2,FALSE))))</f>
        <v/>
      </c>
      <c r="E103" s="30" t="str">
        <f>IF(D103="","",IF(C103="Kollektenbons",Kollektenbons!C$6,IF(OR(C103="Freie Kollekte",C103="Freie Spende"),SUMIFS(Anfangsbestände!F:F,Anfangsbestände!A:A,Bestandsübersicht!C103),SUMIFS(Anfangsbestände!F:F,Anfangsbestände!D:D,CONCATENATE(C103,Bestandsübersicht!D103)))))</f>
        <v/>
      </c>
      <c r="F103" s="34" t="str">
        <f>IF($B103="","",IF(C103="Kollektenbons",SUM(Kollektenbons!C$10:C$109),IF(LEFT($B103,1)*1&gt;3,SUMIFS(Kollektenübersicht!H:H,Kollektenübersicht!$D:$D,Bestandsübersicht!$B103),IF(LEFT($B103,1)*1=1,SUMIFS(Kollektenübersicht!H:H,Kollektenübersicht!$E:$E,Bestandsübersicht!$D103),IF(OR(LEFT($B103,1)*1=2,LEFT($B103,1)*1=3),SUMIFS(Kollektenübersicht!H:H,Kollektenübersicht!$F:$F,Bestandsübersicht!$D103),"")))))</f>
        <v/>
      </c>
      <c r="G103" s="34" t="str">
        <f>IF($B103="","",IF(C103="Kollektenbons",SUM(Kollektenbons!F$10:F$109),IF(LEFT($B103,1)*1&gt;3,SUMIFS(Kollektenübersicht!J:J,Kollektenübersicht!$D:$D,Bestandsübersicht!$B103),IF(LEFT($B103,1)*1=1,SUMIFS(Kollektenübersicht!J:J,Kollektenübersicht!$E:$E,Bestandsübersicht!$D103),IF(OR(LEFT($B103,1)*1=2,LEFT($B103,1)*1=3),SUMIFS(Kollektenübersicht!J:J,Kollektenübersicht!$F:$F,Bestandsübersicht!$D103),"")))))</f>
        <v/>
      </c>
      <c r="H103" s="30" t="str">
        <f t="shared" si="2"/>
        <v/>
      </c>
    </row>
    <row r="104" spans="1:8" x14ac:dyDescent="0.25">
      <c r="A104" s="7">
        <v>93</v>
      </c>
      <c r="B104" s="83" t="str">
        <f>IFERROR(SMALL(Nebenrechnung!C:C,Bestandsübersicht!A104),"")</f>
        <v/>
      </c>
      <c r="C104" s="25" t="str">
        <f>IF(B104="","",VLOOKUP(B104,Nebenrechnung!C:E,3,FALSE))</f>
        <v/>
      </c>
      <c r="D104" s="26" t="str">
        <f>IF(B104="","",IF(LEFT(B104,1)*1&gt;3,"Keine Zweckbindung",IF(B104="","",VLOOKUP(B104,Nebenrechnung!C:D,2,FALSE))))</f>
        <v/>
      </c>
      <c r="E104" s="30" t="str">
        <f>IF(D104="","",IF(C104="Kollektenbons",Kollektenbons!C$6,IF(OR(C104="Freie Kollekte",C104="Freie Spende"),SUMIFS(Anfangsbestände!F:F,Anfangsbestände!A:A,Bestandsübersicht!C104),SUMIFS(Anfangsbestände!F:F,Anfangsbestände!D:D,CONCATENATE(C104,Bestandsübersicht!D104)))))</f>
        <v/>
      </c>
      <c r="F104" s="34" t="str">
        <f>IF($B104="","",IF(C104="Kollektenbons",SUM(Kollektenbons!C$10:C$109),IF(LEFT($B104,1)*1&gt;3,SUMIFS(Kollektenübersicht!H:H,Kollektenübersicht!$D:$D,Bestandsübersicht!$B104),IF(LEFT($B104,1)*1=1,SUMIFS(Kollektenübersicht!H:H,Kollektenübersicht!$E:$E,Bestandsübersicht!$D104),IF(OR(LEFT($B104,1)*1=2,LEFT($B104,1)*1=3),SUMIFS(Kollektenübersicht!H:H,Kollektenübersicht!$F:$F,Bestandsübersicht!$D104),"")))))</f>
        <v/>
      </c>
      <c r="G104" s="34" t="str">
        <f>IF($B104="","",IF(C104="Kollektenbons",SUM(Kollektenbons!F$10:F$109),IF(LEFT($B104,1)*1&gt;3,SUMIFS(Kollektenübersicht!J:J,Kollektenübersicht!$D:$D,Bestandsübersicht!$B104),IF(LEFT($B104,1)*1=1,SUMIFS(Kollektenübersicht!J:J,Kollektenübersicht!$E:$E,Bestandsübersicht!$D104),IF(OR(LEFT($B104,1)*1=2,LEFT($B104,1)*1=3),SUMIFS(Kollektenübersicht!J:J,Kollektenübersicht!$F:$F,Bestandsübersicht!$D104),"")))))</f>
        <v/>
      </c>
      <c r="H104" s="30" t="str">
        <f t="shared" si="2"/>
        <v/>
      </c>
    </row>
    <row r="105" spans="1:8" x14ac:dyDescent="0.25">
      <c r="A105" s="7">
        <v>94</v>
      </c>
      <c r="B105" s="83" t="str">
        <f>IFERROR(SMALL(Nebenrechnung!C:C,Bestandsübersicht!A105),"")</f>
        <v/>
      </c>
      <c r="C105" s="25" t="str">
        <f>IF(B105="","",VLOOKUP(B105,Nebenrechnung!C:E,3,FALSE))</f>
        <v/>
      </c>
      <c r="D105" s="26" t="str">
        <f>IF(B105="","",IF(LEFT(B105,1)*1&gt;3,"Keine Zweckbindung",IF(B105="","",VLOOKUP(B105,Nebenrechnung!C:D,2,FALSE))))</f>
        <v/>
      </c>
      <c r="E105" s="30" t="str">
        <f>IF(D105="","",IF(C105="Kollektenbons",Kollektenbons!C$6,IF(OR(C105="Freie Kollekte",C105="Freie Spende"),SUMIFS(Anfangsbestände!F:F,Anfangsbestände!A:A,Bestandsübersicht!C105),SUMIFS(Anfangsbestände!F:F,Anfangsbestände!D:D,CONCATENATE(C105,Bestandsübersicht!D105)))))</f>
        <v/>
      </c>
      <c r="F105" s="34" t="str">
        <f>IF($B105="","",IF(C105="Kollektenbons",SUM(Kollektenbons!C$10:C$109),IF(LEFT($B105,1)*1&gt;3,SUMIFS(Kollektenübersicht!H:H,Kollektenübersicht!$D:$D,Bestandsübersicht!$B105),IF(LEFT($B105,1)*1=1,SUMIFS(Kollektenübersicht!H:H,Kollektenübersicht!$E:$E,Bestandsübersicht!$D105),IF(OR(LEFT($B105,1)*1=2,LEFT($B105,1)*1=3),SUMIFS(Kollektenübersicht!H:H,Kollektenübersicht!$F:$F,Bestandsübersicht!$D105),"")))))</f>
        <v/>
      </c>
      <c r="G105" s="34" t="str">
        <f>IF($B105="","",IF(C105="Kollektenbons",SUM(Kollektenbons!F$10:F$109),IF(LEFT($B105,1)*1&gt;3,SUMIFS(Kollektenübersicht!J:J,Kollektenübersicht!$D:$D,Bestandsübersicht!$B105),IF(LEFT($B105,1)*1=1,SUMIFS(Kollektenübersicht!J:J,Kollektenübersicht!$E:$E,Bestandsübersicht!$D105),IF(OR(LEFT($B105,1)*1=2,LEFT($B105,1)*1=3),SUMIFS(Kollektenübersicht!J:J,Kollektenübersicht!$F:$F,Bestandsübersicht!$D105),"")))))</f>
        <v/>
      </c>
      <c r="H105" s="30" t="str">
        <f t="shared" si="2"/>
        <v/>
      </c>
    </row>
    <row r="106" spans="1:8" x14ac:dyDescent="0.25">
      <c r="A106" s="7">
        <v>95</v>
      </c>
      <c r="B106" s="83" t="str">
        <f>IFERROR(SMALL(Nebenrechnung!C:C,Bestandsübersicht!A106),"")</f>
        <v/>
      </c>
      <c r="C106" s="25" t="str">
        <f>IF(B106="","",VLOOKUP(B106,Nebenrechnung!C:E,3,FALSE))</f>
        <v/>
      </c>
      <c r="D106" s="26" t="str">
        <f>IF(B106="","",IF(LEFT(B106,1)*1&gt;3,"Keine Zweckbindung",IF(B106="","",VLOOKUP(B106,Nebenrechnung!C:D,2,FALSE))))</f>
        <v/>
      </c>
      <c r="E106" s="30" t="str">
        <f>IF(D106="","",IF(C106="Kollektenbons",Kollektenbons!C$6,IF(OR(C106="Freie Kollekte",C106="Freie Spende"),SUMIFS(Anfangsbestände!F:F,Anfangsbestände!A:A,Bestandsübersicht!C106),SUMIFS(Anfangsbestände!F:F,Anfangsbestände!D:D,CONCATENATE(C106,Bestandsübersicht!D106)))))</f>
        <v/>
      </c>
      <c r="F106" s="34" t="str">
        <f>IF($B106="","",IF(C106="Kollektenbons",SUM(Kollektenbons!C$10:C$109),IF(LEFT($B106,1)*1&gt;3,SUMIFS(Kollektenübersicht!H:H,Kollektenübersicht!$D:$D,Bestandsübersicht!$B106),IF(LEFT($B106,1)*1=1,SUMIFS(Kollektenübersicht!H:H,Kollektenübersicht!$E:$E,Bestandsübersicht!$D106),IF(OR(LEFT($B106,1)*1=2,LEFT($B106,1)*1=3),SUMIFS(Kollektenübersicht!H:H,Kollektenübersicht!$F:$F,Bestandsübersicht!$D106),"")))))</f>
        <v/>
      </c>
      <c r="G106" s="34" t="str">
        <f>IF($B106="","",IF(C106="Kollektenbons",SUM(Kollektenbons!F$10:F$109),IF(LEFT($B106,1)*1&gt;3,SUMIFS(Kollektenübersicht!J:J,Kollektenübersicht!$D:$D,Bestandsübersicht!$B106),IF(LEFT($B106,1)*1=1,SUMIFS(Kollektenübersicht!J:J,Kollektenübersicht!$E:$E,Bestandsübersicht!$D106),IF(OR(LEFT($B106,1)*1=2,LEFT($B106,1)*1=3),SUMIFS(Kollektenübersicht!J:J,Kollektenübersicht!$F:$F,Bestandsübersicht!$D106),"")))))</f>
        <v/>
      </c>
      <c r="H106" s="30" t="str">
        <f t="shared" si="2"/>
        <v/>
      </c>
    </row>
    <row r="107" spans="1:8" x14ac:dyDescent="0.25">
      <c r="A107" s="7">
        <v>96</v>
      </c>
      <c r="B107" s="83" t="str">
        <f>IFERROR(SMALL(Nebenrechnung!C:C,Bestandsübersicht!A107),"")</f>
        <v/>
      </c>
      <c r="C107" s="25" t="str">
        <f>IF(B107="","",VLOOKUP(B107,Nebenrechnung!C:E,3,FALSE))</f>
        <v/>
      </c>
      <c r="D107" s="26" t="str">
        <f>IF(B107="","",IF(LEFT(B107,1)*1&gt;3,"Keine Zweckbindung",IF(B107="","",VLOOKUP(B107,Nebenrechnung!C:D,2,FALSE))))</f>
        <v/>
      </c>
      <c r="E107" s="30" t="str">
        <f>IF(D107="","",IF(C107="Kollektenbons",Kollektenbons!C$6,IF(OR(C107="Freie Kollekte",C107="Freie Spende"),SUMIFS(Anfangsbestände!F:F,Anfangsbestände!A:A,Bestandsübersicht!C107),SUMIFS(Anfangsbestände!F:F,Anfangsbestände!D:D,CONCATENATE(C107,Bestandsübersicht!D107)))))</f>
        <v/>
      </c>
      <c r="F107" s="34" t="str">
        <f>IF($B107="","",IF(C107="Kollektenbons",SUM(Kollektenbons!C$10:C$109),IF(LEFT($B107,1)*1&gt;3,SUMIFS(Kollektenübersicht!H:H,Kollektenübersicht!$D:$D,Bestandsübersicht!$B107),IF(LEFT($B107,1)*1=1,SUMIFS(Kollektenübersicht!H:H,Kollektenübersicht!$E:$E,Bestandsübersicht!$D107),IF(OR(LEFT($B107,1)*1=2,LEFT($B107,1)*1=3),SUMIFS(Kollektenübersicht!H:H,Kollektenübersicht!$F:$F,Bestandsübersicht!$D107),"")))))</f>
        <v/>
      </c>
      <c r="G107" s="34" t="str">
        <f>IF($B107="","",IF(C107="Kollektenbons",SUM(Kollektenbons!F$10:F$109),IF(LEFT($B107,1)*1&gt;3,SUMIFS(Kollektenübersicht!J:J,Kollektenübersicht!$D:$D,Bestandsübersicht!$B107),IF(LEFT($B107,1)*1=1,SUMIFS(Kollektenübersicht!J:J,Kollektenübersicht!$E:$E,Bestandsübersicht!$D107),IF(OR(LEFT($B107,1)*1=2,LEFT($B107,1)*1=3),SUMIFS(Kollektenübersicht!J:J,Kollektenübersicht!$F:$F,Bestandsübersicht!$D107),"")))))</f>
        <v/>
      </c>
      <c r="H107" s="30" t="str">
        <f t="shared" si="2"/>
        <v/>
      </c>
    </row>
    <row r="108" spans="1:8" x14ac:dyDescent="0.25">
      <c r="A108" s="7">
        <v>97</v>
      </c>
      <c r="B108" s="83" t="str">
        <f>IFERROR(SMALL(Nebenrechnung!C:C,Bestandsübersicht!A108),"")</f>
        <v/>
      </c>
      <c r="C108" s="25" t="str">
        <f>IF(B108="","",VLOOKUP(B108,Nebenrechnung!C:E,3,FALSE))</f>
        <v/>
      </c>
      <c r="D108" s="26" t="str">
        <f>IF(B108="","",IF(LEFT(B108,1)*1&gt;3,"Keine Zweckbindung",IF(B108="","",VLOOKUP(B108,Nebenrechnung!C:D,2,FALSE))))</f>
        <v/>
      </c>
      <c r="E108" s="30" t="str">
        <f>IF(D108="","",IF(C108="Kollektenbons",Kollektenbons!C$6,IF(OR(C108="Freie Kollekte",C108="Freie Spende"),SUMIFS(Anfangsbestände!F:F,Anfangsbestände!A:A,Bestandsübersicht!C108),SUMIFS(Anfangsbestände!F:F,Anfangsbestände!D:D,CONCATENATE(C108,Bestandsübersicht!D108)))))</f>
        <v/>
      </c>
      <c r="F108" s="34" t="str">
        <f>IF($B108="","",IF(C108="Kollektenbons",SUM(Kollektenbons!C$10:C$109),IF(LEFT($B108,1)*1&gt;3,SUMIFS(Kollektenübersicht!H:H,Kollektenübersicht!$D:$D,Bestandsübersicht!$B108),IF(LEFT($B108,1)*1=1,SUMIFS(Kollektenübersicht!H:H,Kollektenübersicht!$E:$E,Bestandsübersicht!$D108),IF(OR(LEFT($B108,1)*1=2,LEFT($B108,1)*1=3),SUMIFS(Kollektenübersicht!H:H,Kollektenübersicht!$F:$F,Bestandsübersicht!$D108),"")))))</f>
        <v/>
      </c>
      <c r="G108" s="34" t="str">
        <f>IF($B108="","",IF(C108="Kollektenbons",SUM(Kollektenbons!F$10:F$109),IF(LEFT($B108,1)*1&gt;3,SUMIFS(Kollektenübersicht!J:J,Kollektenübersicht!$D:$D,Bestandsübersicht!$B108),IF(LEFT($B108,1)*1=1,SUMIFS(Kollektenübersicht!J:J,Kollektenübersicht!$E:$E,Bestandsübersicht!$D108),IF(OR(LEFT($B108,1)*1=2,LEFT($B108,1)*1=3),SUMIFS(Kollektenübersicht!J:J,Kollektenübersicht!$F:$F,Bestandsübersicht!$D108),"")))))</f>
        <v/>
      </c>
      <c r="H108" s="30" t="str">
        <f t="shared" ref="H108:H139" si="3">IF(B108="","",E108+F108+G108)</f>
        <v/>
      </c>
    </row>
    <row r="109" spans="1:8" x14ac:dyDescent="0.25">
      <c r="A109" s="7">
        <v>98</v>
      </c>
      <c r="B109" s="83" t="str">
        <f>IFERROR(SMALL(Nebenrechnung!C:C,Bestandsübersicht!A109),"")</f>
        <v/>
      </c>
      <c r="C109" s="25" t="str">
        <f>IF(B109="","",VLOOKUP(B109,Nebenrechnung!C:E,3,FALSE))</f>
        <v/>
      </c>
      <c r="D109" s="26" t="str">
        <f>IF(B109="","",IF(LEFT(B109,1)*1&gt;3,"Keine Zweckbindung",IF(B109="","",VLOOKUP(B109,Nebenrechnung!C:D,2,FALSE))))</f>
        <v/>
      </c>
      <c r="E109" s="30" t="str">
        <f>IF(D109="","",IF(C109="Kollektenbons",Kollektenbons!C$6,IF(OR(C109="Freie Kollekte",C109="Freie Spende"),SUMIFS(Anfangsbestände!F:F,Anfangsbestände!A:A,Bestandsübersicht!C109),SUMIFS(Anfangsbestände!F:F,Anfangsbestände!D:D,CONCATENATE(C109,Bestandsübersicht!D109)))))</f>
        <v/>
      </c>
      <c r="F109" s="34" t="str">
        <f>IF($B109="","",IF(C109="Kollektenbons",SUM(Kollektenbons!C$10:C$109),IF(LEFT($B109,1)*1&gt;3,SUMIFS(Kollektenübersicht!H:H,Kollektenübersicht!$D:$D,Bestandsübersicht!$B109),IF(LEFT($B109,1)*1=1,SUMIFS(Kollektenübersicht!H:H,Kollektenübersicht!$E:$E,Bestandsübersicht!$D109),IF(OR(LEFT($B109,1)*1=2,LEFT($B109,1)*1=3),SUMIFS(Kollektenübersicht!H:H,Kollektenübersicht!$F:$F,Bestandsübersicht!$D109),"")))))</f>
        <v/>
      </c>
      <c r="G109" s="34" t="str">
        <f>IF($B109="","",IF(C109="Kollektenbons",SUM(Kollektenbons!F$10:F$109),IF(LEFT($B109,1)*1&gt;3,SUMIFS(Kollektenübersicht!J:J,Kollektenübersicht!$D:$D,Bestandsübersicht!$B109),IF(LEFT($B109,1)*1=1,SUMIFS(Kollektenübersicht!J:J,Kollektenübersicht!$E:$E,Bestandsübersicht!$D109),IF(OR(LEFT($B109,1)*1=2,LEFT($B109,1)*1=3),SUMIFS(Kollektenübersicht!J:J,Kollektenübersicht!$F:$F,Bestandsübersicht!$D109),"")))))</f>
        <v/>
      </c>
      <c r="H109" s="30" t="str">
        <f t="shared" si="3"/>
        <v/>
      </c>
    </row>
    <row r="110" spans="1:8" x14ac:dyDescent="0.25">
      <c r="A110" s="7">
        <v>99</v>
      </c>
      <c r="B110" s="83" t="str">
        <f>IFERROR(SMALL(Nebenrechnung!C:C,Bestandsübersicht!A110),"")</f>
        <v/>
      </c>
      <c r="C110" s="25" t="str">
        <f>IF(B110="","",VLOOKUP(B110,Nebenrechnung!C:E,3,FALSE))</f>
        <v/>
      </c>
      <c r="D110" s="26" t="str">
        <f>IF(B110="","",IF(LEFT(B110,1)*1&gt;3,"Keine Zweckbindung",IF(B110="","",VLOOKUP(B110,Nebenrechnung!C:D,2,FALSE))))</f>
        <v/>
      </c>
      <c r="E110" s="30" t="str">
        <f>IF(D110="","",IF(C110="Kollektenbons",Kollektenbons!C$6,IF(OR(C110="Freie Kollekte",C110="Freie Spende"),SUMIFS(Anfangsbestände!F:F,Anfangsbestände!A:A,Bestandsübersicht!C110),SUMIFS(Anfangsbestände!F:F,Anfangsbestände!D:D,CONCATENATE(C110,Bestandsübersicht!D110)))))</f>
        <v/>
      </c>
      <c r="F110" s="34" t="str">
        <f>IF($B110="","",IF(C110="Kollektenbons",SUM(Kollektenbons!C$10:C$109),IF(LEFT($B110,1)*1&gt;3,SUMIFS(Kollektenübersicht!H:H,Kollektenübersicht!$D:$D,Bestandsübersicht!$B110),IF(LEFT($B110,1)*1=1,SUMIFS(Kollektenübersicht!H:H,Kollektenübersicht!$E:$E,Bestandsübersicht!$D110),IF(OR(LEFT($B110,1)*1=2,LEFT($B110,1)*1=3),SUMIFS(Kollektenübersicht!H:H,Kollektenübersicht!$F:$F,Bestandsübersicht!$D110),"")))))</f>
        <v/>
      </c>
      <c r="G110" s="34" t="str">
        <f>IF($B110="","",IF(C110="Kollektenbons",SUM(Kollektenbons!F$10:F$109),IF(LEFT($B110,1)*1&gt;3,SUMIFS(Kollektenübersicht!J:J,Kollektenübersicht!$D:$D,Bestandsübersicht!$B110),IF(LEFT($B110,1)*1=1,SUMIFS(Kollektenübersicht!J:J,Kollektenübersicht!$E:$E,Bestandsübersicht!$D110),IF(OR(LEFT($B110,1)*1=2,LEFT($B110,1)*1=3),SUMIFS(Kollektenübersicht!J:J,Kollektenübersicht!$F:$F,Bestandsübersicht!$D110),"")))))</f>
        <v/>
      </c>
      <c r="H110" s="30" t="str">
        <f t="shared" si="3"/>
        <v/>
      </c>
    </row>
    <row r="111" spans="1:8" x14ac:dyDescent="0.25">
      <c r="A111" s="7">
        <v>100</v>
      </c>
      <c r="B111" s="83" t="str">
        <f>IFERROR(SMALL(Nebenrechnung!C:C,Bestandsübersicht!A111),"")</f>
        <v/>
      </c>
      <c r="C111" s="25" t="str">
        <f>IF(B111="","",VLOOKUP(B111,Nebenrechnung!C:E,3,FALSE))</f>
        <v/>
      </c>
      <c r="D111" s="26" t="str">
        <f>IF(B111="","",IF(LEFT(B111,1)*1&gt;3,"Keine Zweckbindung",IF(B111="","",VLOOKUP(B111,Nebenrechnung!C:D,2,FALSE))))</f>
        <v/>
      </c>
      <c r="E111" s="30" t="str">
        <f>IF(D111="","",IF(C111="Kollektenbons",Kollektenbons!C$6,IF(OR(C111="Freie Kollekte",C111="Freie Spende"),SUMIFS(Anfangsbestände!F:F,Anfangsbestände!A:A,Bestandsübersicht!C111),SUMIFS(Anfangsbestände!F:F,Anfangsbestände!D:D,CONCATENATE(C111,Bestandsübersicht!D111)))))</f>
        <v/>
      </c>
      <c r="F111" s="34" t="str">
        <f>IF($B111="","",IF(C111="Kollektenbons",SUM(Kollektenbons!C$10:C$109),IF(LEFT($B111,1)*1&gt;3,SUMIFS(Kollektenübersicht!H:H,Kollektenübersicht!$D:$D,Bestandsübersicht!$B111),IF(LEFT($B111,1)*1=1,SUMIFS(Kollektenübersicht!H:H,Kollektenübersicht!$E:$E,Bestandsübersicht!$D111),IF(OR(LEFT($B111,1)*1=2,LEFT($B111,1)*1=3),SUMIFS(Kollektenübersicht!H:H,Kollektenübersicht!$F:$F,Bestandsübersicht!$D111),"")))))</f>
        <v/>
      </c>
      <c r="G111" s="34" t="str">
        <f>IF($B111="","",IF(C111="Kollektenbons",SUM(Kollektenbons!F$10:F$109),IF(LEFT($B111,1)*1&gt;3,SUMIFS(Kollektenübersicht!J:J,Kollektenübersicht!$D:$D,Bestandsübersicht!$B111),IF(LEFT($B111,1)*1=1,SUMIFS(Kollektenübersicht!J:J,Kollektenübersicht!$E:$E,Bestandsübersicht!$D111),IF(OR(LEFT($B111,1)*1=2,LEFT($B111,1)*1=3),SUMIFS(Kollektenübersicht!J:J,Kollektenübersicht!$F:$F,Bestandsübersicht!$D111),"")))))</f>
        <v/>
      </c>
      <c r="H111" s="30" t="str">
        <f t="shared" si="3"/>
        <v/>
      </c>
    </row>
    <row r="112" spans="1:8" x14ac:dyDescent="0.25">
      <c r="B112" s="83" t="str">
        <f>IFERROR(SMALL(Nebenrechnung!C:C,Bestandsübersicht!A112),"")</f>
        <v/>
      </c>
      <c r="C112" t="str">
        <f>IF(B112="","",VLOOKUP(B112,'Eingabe Zweckbestimmungen'!#REF!,3,FALSE))</f>
        <v/>
      </c>
      <c r="D112" s="81" t="str">
        <f>IF(B112="","",IF(LEFT(B112,1)*1&gt;3,"Keine Zweckbindung",IF(B112="","",VLOOKUP(B112,'Eingabe Zweckbestimmungen'!#REF!,2,FALSE))))</f>
        <v/>
      </c>
      <c r="E112" s="144"/>
      <c r="F112" s="82" t="str">
        <f>IF($B112="","",IF(C112="Kollektenbons",SUM(Kollektenbons!C$10:C$109),IF(LEFT($B112,1)*1&gt;3,SUMIFS(Kollektenübersicht!H:H,Kollektenübersicht!$D:$D,Bestandsübersicht!$B112),IF(LEFT($B112,1)*1=1,SUMIFS(Kollektenübersicht!H:H,Kollektenübersicht!$E:$E,Bestandsübersicht!$D112),IF(OR(LEFT($B112,1)*1=2,LEFT($B112,1)*1=3),SUMIFS(Kollektenübersicht!H:H,Kollektenübersicht!$F:$F,Bestandsübersicht!$D112),"")))))</f>
        <v/>
      </c>
      <c r="G112" s="82" t="str">
        <f>IF($B112="","",IF(C112="Kollektenbons",SUM(Kollektenbons!F$10:F$109),IF(LEFT($B112,1)*1&gt;3,SUMIFS(Kollektenübersicht!J:J,Kollektenübersicht!$D:$D,Bestandsübersicht!$B112),IF(LEFT($B112,1)*1=1,SUMIFS(Kollektenübersicht!J:J,Kollektenübersicht!$E:$E,Bestandsübersicht!$D112),IF(OR(LEFT($B112,1)*1=2,LEFT($B112,1)*1=3),SUMIFS(Kollektenübersicht!J:J,Kollektenübersicht!$F:$F,Bestandsübersicht!$D112),"")))))</f>
        <v/>
      </c>
      <c r="H112" t="str">
        <f t="shared" si="3"/>
        <v/>
      </c>
    </row>
    <row r="113" spans="2:8" x14ac:dyDescent="0.25">
      <c r="B113" s="83" t="str">
        <f>IFERROR(SMALL(Nebenrechnung!C:C,Bestandsübersicht!A113),"")</f>
        <v/>
      </c>
      <c r="C113" t="str">
        <f>IF(B113="","",VLOOKUP(B113,'Eingabe Zweckbestimmungen'!#REF!,3,FALSE))</f>
        <v/>
      </c>
      <c r="D113" s="81" t="str">
        <f>IF(B113="","",IF(LEFT(B113,1)*1&gt;3,"Keine Zweckbindung",IF(B113="","",VLOOKUP(B113,'Eingabe Zweckbestimmungen'!#REF!,2,FALSE))))</f>
        <v/>
      </c>
      <c r="E113" s="144"/>
      <c r="F113" s="82" t="str">
        <f>IF($B113="","",IF(C113="Kollektenbons",SUM(Kollektenbons!C$10:C$109),IF(LEFT($B113,1)*1&gt;3,SUMIFS(Kollektenübersicht!H:H,Kollektenübersicht!$D:$D,Bestandsübersicht!$B113),IF(LEFT($B113,1)*1=1,SUMIFS(Kollektenübersicht!H:H,Kollektenübersicht!$E:$E,Bestandsübersicht!$D113),IF(OR(LEFT($B113,1)*1=2,LEFT($B113,1)*1=3),SUMIFS(Kollektenübersicht!H:H,Kollektenübersicht!$F:$F,Bestandsübersicht!$D113),"")))))</f>
        <v/>
      </c>
      <c r="G113" s="82" t="str">
        <f>IF($B113="","",IF(C113="Kollektenbons",SUM(Kollektenbons!F$10:F$109),IF(LEFT($B113,1)*1&gt;3,SUMIFS(Kollektenübersicht!J:J,Kollektenübersicht!$D:$D,Bestandsübersicht!$B113),IF(LEFT($B113,1)*1=1,SUMIFS(Kollektenübersicht!J:J,Kollektenübersicht!$E:$E,Bestandsübersicht!$D113),IF(OR(LEFT($B113,1)*1=2,LEFT($B113,1)*1=3),SUMIFS(Kollektenübersicht!J:J,Kollektenübersicht!$F:$F,Bestandsübersicht!$D113),"")))))</f>
        <v/>
      </c>
      <c r="H113" t="str">
        <f t="shared" si="3"/>
        <v/>
      </c>
    </row>
    <row r="114" spans="2:8" x14ac:dyDescent="0.25">
      <c r="B114" s="83" t="str">
        <f>IFERROR(SMALL(Nebenrechnung!C:C,Bestandsübersicht!A114),"")</f>
        <v/>
      </c>
      <c r="C114" t="str">
        <f>IF(B114="","",VLOOKUP(B114,'Eingabe Zweckbestimmungen'!#REF!,3,FALSE))</f>
        <v/>
      </c>
      <c r="D114" s="81" t="str">
        <f>IF(B114="","",IF(LEFT(B114,1)*1&gt;3,"Keine Zweckbindung",IF(B114="","",VLOOKUP(B114,'Eingabe Zweckbestimmungen'!#REF!,2,FALSE))))</f>
        <v/>
      </c>
      <c r="E114" s="144"/>
      <c r="F114" s="82" t="str">
        <f>IF($B114="","",IF(C114="Kollektenbons",SUM(Kollektenbons!C$10:C$109),IF(LEFT($B114,1)*1&gt;3,SUMIFS(Kollektenübersicht!H:H,Kollektenübersicht!$D:$D,Bestandsübersicht!$B114),IF(LEFT($B114,1)*1=1,SUMIFS(Kollektenübersicht!H:H,Kollektenübersicht!$E:$E,Bestandsübersicht!$D114),IF(OR(LEFT($B114,1)*1=2,LEFT($B114,1)*1=3),SUMIFS(Kollektenübersicht!H:H,Kollektenübersicht!$F:$F,Bestandsübersicht!$D114),"")))))</f>
        <v/>
      </c>
      <c r="G114" s="82" t="str">
        <f>IF($B114="","",IF(C114="Kollektenbons",SUM(Kollektenbons!F$10:F$109),IF(LEFT($B114,1)*1&gt;3,SUMIFS(Kollektenübersicht!J:J,Kollektenübersicht!$D:$D,Bestandsübersicht!$B114),IF(LEFT($B114,1)*1=1,SUMIFS(Kollektenübersicht!J:J,Kollektenübersicht!$E:$E,Bestandsübersicht!$D114),IF(OR(LEFT($B114,1)*1=2,LEFT($B114,1)*1=3),SUMIFS(Kollektenübersicht!J:J,Kollektenübersicht!$F:$F,Bestandsübersicht!$D114),"")))))</f>
        <v/>
      </c>
      <c r="H114" t="str">
        <f t="shared" si="3"/>
        <v/>
      </c>
    </row>
    <row r="115" spans="2:8" x14ac:dyDescent="0.25">
      <c r="B115" s="83" t="str">
        <f>IFERROR(SMALL(Nebenrechnung!C:C,Bestandsübersicht!A115),"")</f>
        <v/>
      </c>
      <c r="C115" t="str">
        <f>IF(B115="","",VLOOKUP(B115,'Eingabe Zweckbestimmungen'!#REF!,3,FALSE))</f>
        <v/>
      </c>
      <c r="D115" s="81" t="str">
        <f>IF(B115="","",IF(LEFT(B115,1)*1&gt;3,"Keine Zweckbindung",IF(B115="","",VLOOKUP(B115,'Eingabe Zweckbestimmungen'!#REF!,2,FALSE))))</f>
        <v/>
      </c>
      <c r="E115" s="144"/>
      <c r="F115" s="82" t="str">
        <f>IF($B115="","",IF(C115="Kollektenbons",SUM(Kollektenbons!C$10:C$109),IF(LEFT($B115,1)*1&gt;3,SUMIFS(Kollektenübersicht!H:H,Kollektenübersicht!$D:$D,Bestandsübersicht!$B115),IF(LEFT($B115,1)*1=1,SUMIFS(Kollektenübersicht!H:H,Kollektenübersicht!$E:$E,Bestandsübersicht!$D115),IF(OR(LEFT($B115,1)*1=2,LEFT($B115,1)*1=3),SUMIFS(Kollektenübersicht!H:H,Kollektenübersicht!$F:$F,Bestandsübersicht!$D115),"")))))</f>
        <v/>
      </c>
      <c r="G115" s="82" t="str">
        <f>IF($B115="","",IF(C115="Kollektenbons",SUM(Kollektenbons!F$10:F$109),IF(LEFT($B115,1)*1&gt;3,SUMIFS(Kollektenübersicht!J:J,Kollektenübersicht!$D:$D,Bestandsübersicht!$B115),IF(LEFT($B115,1)*1=1,SUMIFS(Kollektenübersicht!J:J,Kollektenübersicht!$E:$E,Bestandsübersicht!$D115),IF(OR(LEFT($B115,1)*1=2,LEFT($B115,1)*1=3),SUMIFS(Kollektenübersicht!J:J,Kollektenübersicht!$F:$F,Bestandsübersicht!$D115),"")))))</f>
        <v/>
      </c>
      <c r="H115" t="str">
        <f t="shared" si="3"/>
        <v/>
      </c>
    </row>
    <row r="116" spans="2:8" x14ac:dyDescent="0.25">
      <c r="B116" s="83" t="str">
        <f>IFERROR(SMALL(Nebenrechnung!C:C,Bestandsübersicht!A116),"")</f>
        <v/>
      </c>
      <c r="C116" t="str">
        <f>IF(B116="","",VLOOKUP(B116,'Eingabe Zweckbestimmungen'!#REF!,3,FALSE))</f>
        <v/>
      </c>
      <c r="D116" s="81" t="str">
        <f>IF(B116="","",IF(LEFT(B116,1)*1&gt;3,"Keine Zweckbindung",IF(B116="","",VLOOKUP(B116,'Eingabe Zweckbestimmungen'!#REF!,2,FALSE))))</f>
        <v/>
      </c>
      <c r="E116" s="144"/>
      <c r="F116" s="82" t="str">
        <f>IF($B116="","",IF(C116="Kollektenbons",SUM(Kollektenbons!C$10:C$109),IF(LEFT($B116,1)*1&gt;3,SUMIFS(Kollektenübersicht!H:H,Kollektenübersicht!$D:$D,Bestandsübersicht!$B116),IF(LEFT($B116,1)*1=1,SUMIFS(Kollektenübersicht!H:H,Kollektenübersicht!$E:$E,Bestandsübersicht!$D116),IF(OR(LEFT($B116,1)*1=2,LEFT($B116,1)*1=3),SUMIFS(Kollektenübersicht!H:H,Kollektenübersicht!$F:$F,Bestandsübersicht!$D116),"")))))</f>
        <v/>
      </c>
      <c r="G116" s="82" t="str">
        <f>IF($B116="","",IF(C116="Kollektenbons",SUM(Kollektenbons!F$10:F$109),IF(LEFT($B116,1)*1&gt;3,SUMIFS(Kollektenübersicht!J:J,Kollektenübersicht!$D:$D,Bestandsübersicht!$B116),IF(LEFT($B116,1)*1=1,SUMIFS(Kollektenübersicht!J:J,Kollektenübersicht!$E:$E,Bestandsübersicht!$D116),IF(OR(LEFT($B116,1)*1=2,LEFT($B116,1)*1=3),SUMIFS(Kollektenübersicht!J:J,Kollektenübersicht!$F:$F,Bestandsübersicht!$D116),"")))))</f>
        <v/>
      </c>
      <c r="H116" t="str">
        <f t="shared" si="3"/>
        <v/>
      </c>
    </row>
    <row r="117" spans="2:8" x14ac:dyDescent="0.25">
      <c r="B117" s="83" t="str">
        <f>IFERROR(SMALL(Nebenrechnung!C:C,Bestandsübersicht!A117),"")</f>
        <v/>
      </c>
      <c r="C117" t="str">
        <f>IF(B117="","",VLOOKUP(B117,'Eingabe Zweckbestimmungen'!#REF!,3,FALSE))</f>
        <v/>
      </c>
      <c r="D117" s="81" t="str">
        <f>IF(B117="","",IF(LEFT(B117,1)*1&gt;3,"Keine Zweckbindung",IF(B117="","",VLOOKUP(B117,'Eingabe Zweckbestimmungen'!#REF!,2,FALSE))))</f>
        <v/>
      </c>
      <c r="E117" s="144"/>
      <c r="F117" s="82" t="str">
        <f>IF($B117="","",IF(C117="Kollektenbons",SUM(Kollektenbons!C$10:C$109),IF(LEFT($B117,1)*1&gt;3,SUMIFS(Kollektenübersicht!H:H,Kollektenübersicht!$D:$D,Bestandsübersicht!$B117),IF(LEFT($B117,1)*1=1,SUMIFS(Kollektenübersicht!H:H,Kollektenübersicht!$E:$E,Bestandsübersicht!$D117),IF(OR(LEFT($B117,1)*1=2,LEFT($B117,1)*1=3),SUMIFS(Kollektenübersicht!H:H,Kollektenübersicht!$F:$F,Bestandsübersicht!$D117),"")))))</f>
        <v/>
      </c>
      <c r="G117" s="82" t="str">
        <f>IF($B117="","",IF(C117="Kollektenbons",SUM(Kollektenbons!F$10:F$109),IF(LEFT($B117,1)*1&gt;3,SUMIFS(Kollektenübersicht!J:J,Kollektenübersicht!$D:$D,Bestandsübersicht!$B117),IF(LEFT($B117,1)*1=1,SUMIFS(Kollektenübersicht!J:J,Kollektenübersicht!$E:$E,Bestandsübersicht!$D117),IF(OR(LEFT($B117,1)*1=2,LEFT($B117,1)*1=3),SUMIFS(Kollektenübersicht!J:J,Kollektenübersicht!$F:$F,Bestandsübersicht!$D117),"")))))</f>
        <v/>
      </c>
      <c r="H117" t="str">
        <f t="shared" si="3"/>
        <v/>
      </c>
    </row>
    <row r="118" spans="2:8" x14ac:dyDescent="0.25">
      <c r="B118" s="83" t="str">
        <f>IFERROR(SMALL(Nebenrechnung!C:C,Bestandsübersicht!A118),"")</f>
        <v/>
      </c>
      <c r="C118" t="str">
        <f>IF(B118="","",VLOOKUP(B118,'Eingabe Zweckbestimmungen'!#REF!,3,FALSE))</f>
        <v/>
      </c>
      <c r="D118" s="81" t="str">
        <f>IF(B118="","",IF(LEFT(B118,1)*1&gt;3,"Keine Zweckbindung",IF(B118="","",VLOOKUP(B118,'Eingabe Zweckbestimmungen'!#REF!,2,FALSE))))</f>
        <v/>
      </c>
      <c r="E118" s="144"/>
      <c r="F118" s="82" t="str">
        <f>IF($B118="","",IF(C118="Kollektenbons",SUM(Kollektenbons!C$10:C$109),IF(LEFT($B118,1)*1&gt;3,SUMIFS(Kollektenübersicht!H:H,Kollektenübersicht!$D:$D,Bestandsübersicht!$B118),IF(LEFT($B118,1)*1=1,SUMIFS(Kollektenübersicht!H:H,Kollektenübersicht!$E:$E,Bestandsübersicht!$D118),IF(OR(LEFT($B118,1)*1=2,LEFT($B118,1)*1=3),SUMIFS(Kollektenübersicht!H:H,Kollektenübersicht!$F:$F,Bestandsübersicht!$D118),"")))))</f>
        <v/>
      </c>
      <c r="G118" s="82" t="str">
        <f>IF($B118="","",IF(C118="Kollektenbons",SUM(Kollektenbons!F$10:F$109),IF(LEFT($B118,1)*1&gt;3,SUMIFS(Kollektenübersicht!J:J,Kollektenübersicht!$D:$D,Bestandsübersicht!$B118),IF(LEFT($B118,1)*1=1,SUMIFS(Kollektenübersicht!J:J,Kollektenübersicht!$E:$E,Bestandsübersicht!$D118),IF(OR(LEFT($B118,1)*1=2,LEFT($B118,1)*1=3),SUMIFS(Kollektenübersicht!J:J,Kollektenübersicht!$F:$F,Bestandsübersicht!$D118),"")))))</f>
        <v/>
      </c>
      <c r="H118" t="str">
        <f t="shared" si="3"/>
        <v/>
      </c>
    </row>
    <row r="119" spans="2:8" x14ac:dyDescent="0.25">
      <c r="B119" s="83" t="str">
        <f>IFERROR(SMALL(Nebenrechnung!C:C,Bestandsübersicht!A119),"")</f>
        <v/>
      </c>
      <c r="C119" t="str">
        <f>IF(B119="","",VLOOKUP(B119,'Eingabe Zweckbestimmungen'!#REF!,3,FALSE))</f>
        <v/>
      </c>
      <c r="D119" s="81" t="str">
        <f>IF(B119="","",IF(LEFT(B119,1)*1&gt;3,"Keine Zweckbindung",IF(B119="","",VLOOKUP(B119,'Eingabe Zweckbestimmungen'!#REF!,2,FALSE))))</f>
        <v/>
      </c>
      <c r="E119" s="144"/>
      <c r="F119" s="82" t="str">
        <f>IF($B119="","",IF(C119="Kollektenbons",SUM(Kollektenbons!C$10:C$109),IF(LEFT($B119,1)*1&gt;3,SUMIFS(Kollektenübersicht!H:H,Kollektenübersicht!$D:$D,Bestandsübersicht!$B119),IF(LEFT($B119,1)*1=1,SUMIFS(Kollektenübersicht!H:H,Kollektenübersicht!$E:$E,Bestandsübersicht!$D119),IF(OR(LEFT($B119,1)*1=2,LEFT($B119,1)*1=3),SUMIFS(Kollektenübersicht!H:H,Kollektenübersicht!$F:$F,Bestandsübersicht!$D119),"")))))</f>
        <v/>
      </c>
      <c r="G119" s="82" t="str">
        <f>IF($B119="","",IF(C119="Kollektenbons",SUM(Kollektenbons!F$10:F$109),IF(LEFT($B119,1)*1&gt;3,SUMIFS(Kollektenübersicht!J:J,Kollektenübersicht!$D:$D,Bestandsübersicht!$B119),IF(LEFT($B119,1)*1=1,SUMIFS(Kollektenübersicht!J:J,Kollektenübersicht!$E:$E,Bestandsübersicht!$D119),IF(OR(LEFT($B119,1)*1=2,LEFT($B119,1)*1=3),SUMIFS(Kollektenübersicht!J:J,Kollektenübersicht!$F:$F,Bestandsübersicht!$D119),"")))))</f>
        <v/>
      </c>
      <c r="H119" t="str">
        <f t="shared" si="3"/>
        <v/>
      </c>
    </row>
    <row r="120" spans="2:8" x14ac:dyDescent="0.25">
      <c r="B120" s="83" t="str">
        <f>IFERROR(SMALL(Nebenrechnung!C:C,Bestandsübersicht!A120),"")</f>
        <v/>
      </c>
      <c r="C120" t="str">
        <f>IF(B120="","",VLOOKUP(B120,'Eingabe Zweckbestimmungen'!#REF!,3,FALSE))</f>
        <v/>
      </c>
      <c r="D120" s="81" t="str">
        <f>IF(B120="","",IF(LEFT(B120,1)*1&gt;3,"Keine Zweckbindung",IF(B120="","",VLOOKUP(B120,'Eingabe Zweckbestimmungen'!#REF!,2,FALSE))))</f>
        <v/>
      </c>
      <c r="E120" s="144"/>
      <c r="F120" s="82" t="str">
        <f>IF($B120="","",IF(C120="Kollektenbons",SUM(Kollektenbons!C$10:C$109),IF(LEFT($B120,1)*1&gt;3,SUMIFS(Kollektenübersicht!H:H,Kollektenübersicht!$D:$D,Bestandsübersicht!$B120),IF(LEFT($B120,1)*1=1,SUMIFS(Kollektenübersicht!H:H,Kollektenübersicht!$E:$E,Bestandsübersicht!$D120),IF(OR(LEFT($B120,1)*1=2,LEFT($B120,1)*1=3),SUMIFS(Kollektenübersicht!H:H,Kollektenübersicht!$F:$F,Bestandsübersicht!$D120),"")))))</f>
        <v/>
      </c>
      <c r="G120" s="82" t="str">
        <f>IF($B120="","",IF(C120="Kollektenbons",SUM(Kollektenbons!F$10:F$109),IF(LEFT($B120,1)*1&gt;3,SUMIFS(Kollektenübersicht!J:J,Kollektenübersicht!$D:$D,Bestandsübersicht!$B120),IF(LEFT($B120,1)*1=1,SUMIFS(Kollektenübersicht!J:J,Kollektenübersicht!$E:$E,Bestandsübersicht!$D120),IF(OR(LEFT($B120,1)*1=2,LEFT($B120,1)*1=3),SUMIFS(Kollektenübersicht!J:J,Kollektenübersicht!$F:$F,Bestandsübersicht!$D120),"")))))</f>
        <v/>
      </c>
      <c r="H120" t="str">
        <f t="shared" si="3"/>
        <v/>
      </c>
    </row>
    <row r="121" spans="2:8" x14ac:dyDescent="0.25">
      <c r="B121" s="83" t="str">
        <f>IFERROR(SMALL(Nebenrechnung!C:C,Bestandsübersicht!A121),"")</f>
        <v/>
      </c>
      <c r="C121" t="str">
        <f>IF(B121="","",VLOOKUP(B121,'Eingabe Zweckbestimmungen'!#REF!,3,FALSE))</f>
        <v/>
      </c>
      <c r="D121" s="81" t="str">
        <f>IF(B121="","",IF(LEFT(B121,1)*1&gt;3,"Keine Zweckbindung",IF(B121="","",VLOOKUP(B121,'Eingabe Zweckbestimmungen'!#REF!,2,FALSE))))</f>
        <v/>
      </c>
      <c r="E121" s="144"/>
      <c r="F121" s="82" t="str">
        <f>IF($B121="","",IF(C121="Kollektenbons",SUM(Kollektenbons!C$10:C$109),IF(LEFT($B121,1)*1&gt;3,SUMIFS(Kollektenübersicht!H:H,Kollektenübersicht!$D:$D,Bestandsübersicht!$B121),IF(LEFT($B121,1)*1=1,SUMIFS(Kollektenübersicht!H:H,Kollektenübersicht!$E:$E,Bestandsübersicht!$D121),IF(OR(LEFT($B121,1)*1=2,LEFT($B121,1)*1=3),SUMIFS(Kollektenübersicht!H:H,Kollektenübersicht!$F:$F,Bestandsübersicht!$D121),"")))))</f>
        <v/>
      </c>
      <c r="G121" s="82" t="str">
        <f>IF($B121="","",IF(C121="Kollektenbons",SUM(Kollektenbons!F$10:F$109),IF(LEFT($B121,1)*1&gt;3,SUMIFS(Kollektenübersicht!J:J,Kollektenübersicht!$D:$D,Bestandsübersicht!$B121),IF(LEFT($B121,1)*1=1,SUMIFS(Kollektenübersicht!J:J,Kollektenübersicht!$E:$E,Bestandsübersicht!$D121),IF(OR(LEFT($B121,1)*1=2,LEFT($B121,1)*1=3),SUMIFS(Kollektenübersicht!J:J,Kollektenübersicht!$F:$F,Bestandsübersicht!$D121),"")))))</f>
        <v/>
      </c>
      <c r="H121" t="str">
        <f t="shared" si="3"/>
        <v/>
      </c>
    </row>
    <row r="122" spans="2:8" x14ac:dyDescent="0.25">
      <c r="B122" s="83" t="str">
        <f>IFERROR(SMALL(Nebenrechnung!C:C,Bestandsübersicht!A122),"")</f>
        <v/>
      </c>
      <c r="C122" t="str">
        <f>IF(B122="","",VLOOKUP(B122,'Eingabe Zweckbestimmungen'!#REF!,3,FALSE))</f>
        <v/>
      </c>
      <c r="D122" s="81" t="str">
        <f>IF(B122="","",IF(LEFT(B122,1)*1&gt;3,"Keine Zweckbindung",IF(B122="","",VLOOKUP(B122,'Eingabe Zweckbestimmungen'!#REF!,2,FALSE))))</f>
        <v/>
      </c>
      <c r="E122" s="144"/>
      <c r="F122" s="82" t="str">
        <f>IF($B122="","",IF(C122="Kollektenbons",SUM(Kollektenbons!C$10:C$109),IF(LEFT($B122,1)*1&gt;3,SUMIFS(Kollektenübersicht!H:H,Kollektenübersicht!$D:$D,Bestandsübersicht!$B122),IF(LEFT($B122,1)*1=1,SUMIFS(Kollektenübersicht!H:H,Kollektenübersicht!$E:$E,Bestandsübersicht!$D122),IF(OR(LEFT($B122,1)*1=2,LEFT($B122,1)*1=3),SUMIFS(Kollektenübersicht!H:H,Kollektenübersicht!$F:$F,Bestandsübersicht!$D122),"")))))</f>
        <v/>
      </c>
      <c r="G122" s="82" t="str">
        <f>IF($B122="","",IF(C122="Kollektenbons",SUM(Kollektenbons!F$10:F$109),IF(LEFT($B122,1)*1&gt;3,SUMIFS(Kollektenübersicht!J:J,Kollektenübersicht!$D:$D,Bestandsübersicht!$B122),IF(LEFT($B122,1)*1=1,SUMIFS(Kollektenübersicht!J:J,Kollektenübersicht!$E:$E,Bestandsübersicht!$D122),IF(OR(LEFT($B122,1)*1=2,LEFT($B122,1)*1=3),SUMIFS(Kollektenübersicht!J:J,Kollektenübersicht!$F:$F,Bestandsübersicht!$D122),"")))))</f>
        <v/>
      </c>
      <c r="H122" t="str">
        <f t="shared" si="3"/>
        <v/>
      </c>
    </row>
    <row r="123" spans="2:8" x14ac:dyDescent="0.25">
      <c r="B123" s="83" t="str">
        <f>IFERROR(SMALL(Nebenrechnung!C:C,Bestandsübersicht!A123),"")</f>
        <v/>
      </c>
      <c r="C123" t="str">
        <f>IF(B123="","",VLOOKUP(B123,'Eingabe Zweckbestimmungen'!#REF!,3,FALSE))</f>
        <v/>
      </c>
      <c r="D123" s="81" t="str">
        <f>IF(B123="","",IF(LEFT(B123,1)*1&gt;3,"Keine Zweckbindung",IF(B123="","",VLOOKUP(B123,'Eingabe Zweckbestimmungen'!#REF!,2,FALSE))))</f>
        <v/>
      </c>
      <c r="E123" s="144"/>
      <c r="F123" s="82" t="str">
        <f>IF($B123="","",IF(C123="Kollektenbons",SUM(Kollektenbons!C$10:C$109),IF(LEFT($B123,1)*1&gt;3,SUMIFS(Kollektenübersicht!H:H,Kollektenübersicht!$D:$D,Bestandsübersicht!$B123),IF(LEFT($B123,1)*1=1,SUMIFS(Kollektenübersicht!H:H,Kollektenübersicht!$E:$E,Bestandsübersicht!$D123),IF(OR(LEFT($B123,1)*1=2,LEFT($B123,1)*1=3),SUMIFS(Kollektenübersicht!H:H,Kollektenübersicht!$F:$F,Bestandsübersicht!$D123),"")))))</f>
        <v/>
      </c>
      <c r="G123" s="82" t="str">
        <f>IF($B123="","",IF(C123="Kollektenbons",SUM(Kollektenbons!F$10:F$109),IF(LEFT($B123,1)*1&gt;3,SUMIFS(Kollektenübersicht!J:J,Kollektenübersicht!$D:$D,Bestandsübersicht!$B123),IF(LEFT($B123,1)*1=1,SUMIFS(Kollektenübersicht!J:J,Kollektenübersicht!$E:$E,Bestandsübersicht!$D123),IF(OR(LEFT($B123,1)*1=2,LEFT($B123,1)*1=3),SUMIFS(Kollektenübersicht!J:J,Kollektenübersicht!$F:$F,Bestandsübersicht!$D123),"")))))</f>
        <v/>
      </c>
      <c r="H123" t="str">
        <f t="shared" si="3"/>
        <v/>
      </c>
    </row>
    <row r="124" spans="2:8" x14ac:dyDescent="0.25">
      <c r="B124" s="83" t="str">
        <f>IFERROR(SMALL(Nebenrechnung!C:C,Bestandsübersicht!A124),"")</f>
        <v/>
      </c>
      <c r="C124" t="str">
        <f>IF(B124="","",VLOOKUP(B124,'Eingabe Zweckbestimmungen'!#REF!,3,FALSE))</f>
        <v/>
      </c>
      <c r="D124" s="81" t="str">
        <f>IF(B124="","",IF(LEFT(B124,1)*1&gt;3,"Keine Zweckbindung",IF(B124="","",VLOOKUP(B124,'Eingabe Zweckbestimmungen'!#REF!,2,FALSE))))</f>
        <v/>
      </c>
      <c r="E124" s="144"/>
      <c r="F124" s="82" t="str">
        <f>IF($B124="","",IF(C124="Kollektenbons",SUM(Kollektenbons!C$10:C$109),IF(LEFT($B124,1)*1&gt;3,SUMIFS(Kollektenübersicht!H:H,Kollektenübersicht!$D:$D,Bestandsübersicht!$B124),IF(LEFT($B124,1)*1=1,SUMIFS(Kollektenübersicht!H:H,Kollektenübersicht!$E:$E,Bestandsübersicht!$D124),IF(OR(LEFT($B124,1)*1=2,LEFT($B124,1)*1=3),SUMIFS(Kollektenübersicht!H:H,Kollektenübersicht!$F:$F,Bestandsübersicht!$D124),"")))))</f>
        <v/>
      </c>
      <c r="G124" s="82" t="str">
        <f>IF($B124="","",IF(C124="Kollektenbons",SUM(Kollektenbons!F$10:F$109),IF(LEFT($B124,1)*1&gt;3,SUMIFS(Kollektenübersicht!J:J,Kollektenübersicht!$D:$D,Bestandsübersicht!$B124),IF(LEFT($B124,1)*1=1,SUMIFS(Kollektenübersicht!J:J,Kollektenübersicht!$E:$E,Bestandsübersicht!$D124),IF(OR(LEFT($B124,1)*1=2,LEFT($B124,1)*1=3),SUMIFS(Kollektenübersicht!J:J,Kollektenübersicht!$F:$F,Bestandsübersicht!$D124),"")))))</f>
        <v/>
      </c>
      <c r="H124" t="str">
        <f t="shared" si="3"/>
        <v/>
      </c>
    </row>
    <row r="125" spans="2:8" x14ac:dyDescent="0.25">
      <c r="B125" s="83" t="str">
        <f>IFERROR(SMALL(Nebenrechnung!C:C,Bestandsübersicht!A125),"")</f>
        <v/>
      </c>
      <c r="C125" t="str">
        <f>IF(B125="","",VLOOKUP(B125,'Eingabe Zweckbestimmungen'!#REF!,3,FALSE))</f>
        <v/>
      </c>
      <c r="D125" s="81" t="str">
        <f>IF(B125="","",IF(LEFT(B125,1)*1&gt;3,"Keine Zweckbindung",IF(B125="","",VLOOKUP(B125,'Eingabe Zweckbestimmungen'!#REF!,2,FALSE))))</f>
        <v/>
      </c>
      <c r="E125" s="144"/>
      <c r="F125" s="82" t="str">
        <f>IF($B125="","",IF(C125="Kollektenbons",SUM(Kollektenbons!C$10:C$109),IF(LEFT($B125,1)*1&gt;3,SUMIFS(Kollektenübersicht!H:H,Kollektenübersicht!$D:$D,Bestandsübersicht!$B125),IF(LEFT($B125,1)*1=1,SUMIFS(Kollektenübersicht!H:H,Kollektenübersicht!$E:$E,Bestandsübersicht!$D125),IF(OR(LEFT($B125,1)*1=2,LEFT($B125,1)*1=3),SUMIFS(Kollektenübersicht!H:H,Kollektenübersicht!$F:$F,Bestandsübersicht!$D125),"")))))</f>
        <v/>
      </c>
      <c r="G125" s="82" t="str">
        <f>IF($B125="","",IF(C125="Kollektenbons",SUM(Kollektenbons!F$10:F$109),IF(LEFT($B125,1)*1&gt;3,SUMIFS(Kollektenübersicht!J:J,Kollektenübersicht!$D:$D,Bestandsübersicht!$B125),IF(LEFT($B125,1)*1=1,SUMIFS(Kollektenübersicht!J:J,Kollektenübersicht!$E:$E,Bestandsübersicht!$D125),IF(OR(LEFT($B125,1)*1=2,LEFT($B125,1)*1=3),SUMIFS(Kollektenübersicht!J:J,Kollektenübersicht!$F:$F,Bestandsübersicht!$D125),"")))))</f>
        <v/>
      </c>
      <c r="H125" t="str">
        <f t="shared" si="3"/>
        <v/>
      </c>
    </row>
    <row r="126" spans="2:8" x14ac:dyDescent="0.25">
      <c r="B126" s="83" t="str">
        <f>IFERROR(SMALL(Nebenrechnung!C:C,Bestandsübersicht!A126),"")</f>
        <v/>
      </c>
      <c r="C126" t="str">
        <f>IF(B126="","",VLOOKUP(B126,'Eingabe Zweckbestimmungen'!#REF!,3,FALSE))</f>
        <v/>
      </c>
      <c r="D126" s="81" t="str">
        <f>IF(B126="","",IF(LEFT(B126,1)*1&gt;3,"Keine Zweckbindung",IF(B126="","",VLOOKUP(B126,'Eingabe Zweckbestimmungen'!#REF!,2,FALSE))))</f>
        <v/>
      </c>
      <c r="E126" s="144"/>
      <c r="F126" s="82" t="str">
        <f>IF($B126="","",IF(C126="Kollektenbons",SUM(Kollektenbons!C$10:C$109),IF(LEFT($B126,1)*1&gt;3,SUMIFS(Kollektenübersicht!H:H,Kollektenübersicht!$D:$D,Bestandsübersicht!$B126),IF(LEFT($B126,1)*1=1,SUMIFS(Kollektenübersicht!H:H,Kollektenübersicht!$E:$E,Bestandsübersicht!$D126),IF(OR(LEFT($B126,1)*1=2,LEFT($B126,1)*1=3),SUMIFS(Kollektenübersicht!H:H,Kollektenübersicht!$F:$F,Bestandsübersicht!$D126),"")))))</f>
        <v/>
      </c>
      <c r="G126" s="82" t="str">
        <f>IF($B126="","",IF(C126="Kollektenbons",SUM(Kollektenbons!F$10:F$109),IF(LEFT($B126,1)*1&gt;3,SUMIFS(Kollektenübersicht!J:J,Kollektenübersicht!$D:$D,Bestandsübersicht!$B126),IF(LEFT($B126,1)*1=1,SUMIFS(Kollektenübersicht!J:J,Kollektenübersicht!$E:$E,Bestandsübersicht!$D126),IF(OR(LEFT($B126,1)*1=2,LEFT($B126,1)*1=3),SUMIFS(Kollektenübersicht!J:J,Kollektenübersicht!$F:$F,Bestandsübersicht!$D126),"")))))</f>
        <v/>
      </c>
      <c r="H126" t="str">
        <f t="shared" si="3"/>
        <v/>
      </c>
    </row>
    <row r="127" spans="2:8" x14ac:dyDescent="0.25">
      <c r="B127" s="83" t="str">
        <f>IFERROR(SMALL(Nebenrechnung!C:C,Bestandsübersicht!A127),"")</f>
        <v/>
      </c>
      <c r="C127" t="str">
        <f>IF(B127="","",VLOOKUP(B127,'Eingabe Zweckbestimmungen'!#REF!,3,FALSE))</f>
        <v/>
      </c>
      <c r="D127" s="81" t="str">
        <f>IF(B127="","",IF(LEFT(B127,1)*1&gt;3,"Keine Zweckbindung",IF(B127="","",VLOOKUP(B127,'Eingabe Zweckbestimmungen'!#REF!,2,FALSE))))</f>
        <v/>
      </c>
      <c r="E127" s="144"/>
      <c r="F127" s="82" t="str">
        <f>IF($B127="","",IF(C127="Kollektenbons",SUM(Kollektenbons!C$10:C$109),IF(LEFT($B127,1)*1&gt;3,SUMIFS(Kollektenübersicht!H:H,Kollektenübersicht!$D:$D,Bestandsübersicht!$B127),IF(LEFT($B127,1)*1=1,SUMIFS(Kollektenübersicht!H:H,Kollektenübersicht!$E:$E,Bestandsübersicht!$D127),IF(OR(LEFT($B127,1)*1=2,LEFT($B127,1)*1=3),SUMIFS(Kollektenübersicht!H:H,Kollektenübersicht!$F:$F,Bestandsübersicht!$D127),"")))))</f>
        <v/>
      </c>
      <c r="G127" s="82" t="str">
        <f>IF($B127="","",IF(C127="Kollektenbons",SUM(Kollektenbons!F$10:F$109),IF(LEFT($B127,1)*1&gt;3,SUMIFS(Kollektenübersicht!J:J,Kollektenübersicht!$D:$D,Bestandsübersicht!$B127),IF(LEFT($B127,1)*1=1,SUMIFS(Kollektenübersicht!J:J,Kollektenübersicht!$E:$E,Bestandsübersicht!$D127),IF(OR(LEFT($B127,1)*1=2,LEFT($B127,1)*1=3),SUMIFS(Kollektenübersicht!J:J,Kollektenübersicht!$F:$F,Bestandsübersicht!$D127),"")))))</f>
        <v/>
      </c>
      <c r="H127" t="str">
        <f t="shared" si="3"/>
        <v/>
      </c>
    </row>
    <row r="128" spans="2:8" x14ac:dyDescent="0.25">
      <c r="B128" s="83" t="str">
        <f>IFERROR(SMALL(Nebenrechnung!C:C,Bestandsübersicht!A128),"")</f>
        <v/>
      </c>
      <c r="C128" t="str">
        <f>IF(B128="","",VLOOKUP(B128,'Eingabe Zweckbestimmungen'!#REF!,3,FALSE))</f>
        <v/>
      </c>
      <c r="D128" s="81" t="str">
        <f>IF(B128="","",IF(LEFT(B128,1)*1&gt;3,"Keine Zweckbindung",IF(B128="","",VLOOKUP(B128,'Eingabe Zweckbestimmungen'!#REF!,2,FALSE))))</f>
        <v/>
      </c>
      <c r="E128" s="144"/>
      <c r="F128" s="82" t="str">
        <f>IF($B128="","",IF(C128="Kollektenbons",SUM(Kollektenbons!C$10:C$109),IF(LEFT($B128,1)*1&gt;3,SUMIFS(Kollektenübersicht!H:H,Kollektenübersicht!$D:$D,Bestandsübersicht!$B128),IF(LEFT($B128,1)*1=1,SUMIFS(Kollektenübersicht!H:H,Kollektenübersicht!$E:$E,Bestandsübersicht!$D128),IF(OR(LEFT($B128,1)*1=2,LEFT($B128,1)*1=3),SUMIFS(Kollektenübersicht!H:H,Kollektenübersicht!$F:$F,Bestandsübersicht!$D128),"")))))</f>
        <v/>
      </c>
      <c r="G128" s="82" t="str">
        <f>IF($B128="","",IF(C128="Kollektenbons",SUM(Kollektenbons!F$10:F$109),IF(LEFT($B128,1)*1&gt;3,SUMIFS(Kollektenübersicht!J:J,Kollektenübersicht!$D:$D,Bestandsübersicht!$B128),IF(LEFT($B128,1)*1=1,SUMIFS(Kollektenübersicht!J:J,Kollektenübersicht!$E:$E,Bestandsübersicht!$D128),IF(OR(LEFT($B128,1)*1=2,LEFT($B128,1)*1=3),SUMIFS(Kollektenübersicht!J:J,Kollektenübersicht!$F:$F,Bestandsübersicht!$D128),"")))))</f>
        <v/>
      </c>
      <c r="H128" t="str">
        <f t="shared" si="3"/>
        <v/>
      </c>
    </row>
    <row r="129" spans="2:8" x14ac:dyDescent="0.25">
      <c r="B129" s="83" t="str">
        <f>IFERROR(SMALL(Nebenrechnung!C:C,Bestandsübersicht!A129),"")</f>
        <v/>
      </c>
      <c r="C129" t="str">
        <f>IF(B129="","",VLOOKUP(B129,'Eingabe Zweckbestimmungen'!#REF!,3,FALSE))</f>
        <v/>
      </c>
      <c r="D129" s="81" t="str">
        <f>IF(B129="","",IF(LEFT(B129,1)*1&gt;3,"Keine Zweckbindung",IF(B129="","",VLOOKUP(B129,'Eingabe Zweckbestimmungen'!#REF!,2,FALSE))))</f>
        <v/>
      </c>
      <c r="E129" s="144"/>
      <c r="F129" s="82" t="str">
        <f>IF($B129="","",IF(C129="Kollektenbons",SUM(Kollektenbons!C$10:C$109),IF(LEFT($B129,1)*1&gt;3,SUMIFS(Kollektenübersicht!H:H,Kollektenübersicht!$D:$D,Bestandsübersicht!$B129),IF(LEFT($B129,1)*1=1,SUMIFS(Kollektenübersicht!H:H,Kollektenübersicht!$E:$E,Bestandsübersicht!$D129),IF(OR(LEFT($B129,1)*1=2,LEFT($B129,1)*1=3),SUMIFS(Kollektenübersicht!H:H,Kollektenübersicht!$F:$F,Bestandsübersicht!$D129),"")))))</f>
        <v/>
      </c>
      <c r="G129" s="82" t="str">
        <f>IF($B129="","",IF(C129="Kollektenbons",SUM(Kollektenbons!F$10:F$109),IF(LEFT($B129,1)*1&gt;3,SUMIFS(Kollektenübersicht!J:J,Kollektenübersicht!$D:$D,Bestandsübersicht!$B129),IF(LEFT($B129,1)*1=1,SUMIFS(Kollektenübersicht!J:J,Kollektenübersicht!$E:$E,Bestandsübersicht!$D129),IF(OR(LEFT($B129,1)*1=2,LEFT($B129,1)*1=3),SUMIFS(Kollektenübersicht!J:J,Kollektenübersicht!$F:$F,Bestandsübersicht!$D129),"")))))</f>
        <v/>
      </c>
      <c r="H129" t="str">
        <f t="shared" si="3"/>
        <v/>
      </c>
    </row>
    <row r="130" spans="2:8" x14ac:dyDescent="0.25">
      <c r="B130" s="83" t="str">
        <f>IFERROR(SMALL(Nebenrechnung!C:C,Bestandsübersicht!A130),"")</f>
        <v/>
      </c>
      <c r="C130" t="str">
        <f>IF(B130="","",VLOOKUP(B130,'Eingabe Zweckbestimmungen'!#REF!,3,FALSE))</f>
        <v/>
      </c>
      <c r="D130" s="81" t="str">
        <f>IF(B130="","",IF(LEFT(B130,1)*1&gt;3,"Keine Zweckbindung",IF(B130="","",VLOOKUP(B130,'Eingabe Zweckbestimmungen'!#REF!,2,FALSE))))</f>
        <v/>
      </c>
      <c r="E130" s="144"/>
      <c r="F130" s="82" t="str">
        <f>IF($B130="","",IF(C130="Kollektenbons",SUM(Kollektenbons!C$10:C$109),IF(LEFT($B130,1)*1&gt;3,SUMIFS(Kollektenübersicht!H:H,Kollektenübersicht!$D:$D,Bestandsübersicht!$B130),IF(LEFT($B130,1)*1=1,SUMIFS(Kollektenübersicht!H:H,Kollektenübersicht!$E:$E,Bestandsübersicht!$D130),IF(OR(LEFT($B130,1)*1=2,LEFT($B130,1)*1=3),SUMIFS(Kollektenübersicht!H:H,Kollektenübersicht!$F:$F,Bestandsübersicht!$D130),"")))))</f>
        <v/>
      </c>
      <c r="G130" s="82" t="str">
        <f>IF($B130="","",IF(C130="Kollektenbons",SUM(Kollektenbons!F$10:F$109),IF(LEFT($B130,1)*1&gt;3,SUMIFS(Kollektenübersicht!J:J,Kollektenübersicht!$D:$D,Bestandsübersicht!$B130),IF(LEFT($B130,1)*1=1,SUMIFS(Kollektenübersicht!J:J,Kollektenübersicht!$E:$E,Bestandsübersicht!$D130),IF(OR(LEFT($B130,1)*1=2,LEFT($B130,1)*1=3),SUMIFS(Kollektenübersicht!J:J,Kollektenübersicht!$F:$F,Bestandsübersicht!$D130),"")))))</f>
        <v/>
      </c>
      <c r="H130" t="str">
        <f t="shared" si="3"/>
        <v/>
      </c>
    </row>
    <row r="131" spans="2:8" x14ac:dyDescent="0.25">
      <c r="B131" s="83" t="str">
        <f>IFERROR(SMALL(Nebenrechnung!C:C,Bestandsübersicht!A131),"")</f>
        <v/>
      </c>
      <c r="C131" t="str">
        <f>IF(B131="","",VLOOKUP(B131,'Eingabe Zweckbestimmungen'!#REF!,3,FALSE))</f>
        <v/>
      </c>
      <c r="D131" s="81" t="str">
        <f>IF(B131="","",IF(LEFT(B131,1)*1&gt;3,"Keine Zweckbindung",IF(B131="","",VLOOKUP(B131,'Eingabe Zweckbestimmungen'!#REF!,2,FALSE))))</f>
        <v/>
      </c>
      <c r="E131" s="144"/>
      <c r="F131" s="82" t="str">
        <f>IF($B131="","",IF(C131="Kollektenbons",SUM(Kollektenbons!C$10:C$109),IF(LEFT($B131,1)*1&gt;3,SUMIFS(Kollektenübersicht!H:H,Kollektenübersicht!$D:$D,Bestandsübersicht!$B131),IF(LEFT($B131,1)*1=1,SUMIFS(Kollektenübersicht!H:H,Kollektenübersicht!$E:$E,Bestandsübersicht!$D131),IF(OR(LEFT($B131,1)*1=2,LEFT($B131,1)*1=3),SUMIFS(Kollektenübersicht!H:H,Kollektenübersicht!$F:$F,Bestandsübersicht!$D131),"")))))</f>
        <v/>
      </c>
      <c r="G131" s="82" t="str">
        <f>IF($B131="","",IF(C131="Kollektenbons",SUM(Kollektenbons!F$10:F$109),IF(LEFT($B131,1)*1&gt;3,SUMIFS(Kollektenübersicht!J:J,Kollektenübersicht!$D:$D,Bestandsübersicht!$B131),IF(LEFT($B131,1)*1=1,SUMIFS(Kollektenübersicht!J:J,Kollektenübersicht!$E:$E,Bestandsübersicht!$D131),IF(OR(LEFT($B131,1)*1=2,LEFT($B131,1)*1=3),SUMIFS(Kollektenübersicht!J:J,Kollektenübersicht!$F:$F,Bestandsübersicht!$D131),"")))))</f>
        <v/>
      </c>
      <c r="H131" t="str">
        <f t="shared" si="3"/>
        <v/>
      </c>
    </row>
    <row r="132" spans="2:8" x14ac:dyDescent="0.25">
      <c r="B132" s="83" t="str">
        <f>IFERROR(SMALL(Nebenrechnung!C:C,Bestandsübersicht!A132),"")</f>
        <v/>
      </c>
      <c r="C132" t="str">
        <f>IF(B132="","",VLOOKUP(B132,'Eingabe Zweckbestimmungen'!#REF!,3,FALSE))</f>
        <v/>
      </c>
      <c r="D132" s="81" t="str">
        <f>IF(B132="","",IF(LEFT(B132,1)*1&gt;3,"Keine Zweckbindung",IF(B132="","",VLOOKUP(B132,'Eingabe Zweckbestimmungen'!#REF!,2,FALSE))))</f>
        <v/>
      </c>
      <c r="E132" s="144"/>
      <c r="F132" s="82" t="str">
        <f>IF($B132="","",IF(C132="Kollektenbons",SUM(Kollektenbons!C$10:C$109),IF(LEFT($B132,1)*1&gt;3,SUMIFS(Kollektenübersicht!H:H,Kollektenübersicht!$D:$D,Bestandsübersicht!$B132),IF(LEFT($B132,1)*1=1,SUMIFS(Kollektenübersicht!H:H,Kollektenübersicht!$E:$E,Bestandsübersicht!$D132),IF(OR(LEFT($B132,1)*1=2,LEFT($B132,1)*1=3),SUMIFS(Kollektenübersicht!H:H,Kollektenübersicht!$F:$F,Bestandsübersicht!$D132),"")))))</f>
        <v/>
      </c>
      <c r="G132" s="82" t="str">
        <f>IF($B132="","",IF(C132="Kollektenbons",SUM(Kollektenbons!F$10:F$109),IF(LEFT($B132,1)*1&gt;3,SUMIFS(Kollektenübersicht!J:J,Kollektenübersicht!$D:$D,Bestandsübersicht!$B132),IF(LEFT($B132,1)*1=1,SUMIFS(Kollektenübersicht!J:J,Kollektenübersicht!$E:$E,Bestandsübersicht!$D132),IF(OR(LEFT($B132,1)*1=2,LEFT($B132,1)*1=3),SUMIFS(Kollektenübersicht!J:J,Kollektenübersicht!$F:$F,Bestandsübersicht!$D132),"")))))</f>
        <v/>
      </c>
      <c r="H132" t="str">
        <f t="shared" si="3"/>
        <v/>
      </c>
    </row>
    <row r="133" spans="2:8" x14ac:dyDescent="0.25">
      <c r="B133" s="83" t="str">
        <f>IFERROR(SMALL(Nebenrechnung!C:C,Bestandsübersicht!A133),"")</f>
        <v/>
      </c>
      <c r="C133" t="str">
        <f>IF(B133="","",VLOOKUP(B133,'Eingabe Zweckbestimmungen'!#REF!,3,FALSE))</f>
        <v/>
      </c>
      <c r="D133" s="81" t="str">
        <f>IF(B133="","",IF(LEFT(B133,1)*1&gt;3,"Keine Zweckbindung",IF(B133="","",VLOOKUP(B133,'Eingabe Zweckbestimmungen'!#REF!,2,FALSE))))</f>
        <v/>
      </c>
      <c r="E133" s="144"/>
      <c r="F133" s="82" t="str">
        <f>IF($B133="","",IF(C133="Kollektenbons",SUM(Kollektenbons!C$10:C$109),IF(LEFT($B133,1)*1&gt;3,SUMIFS(Kollektenübersicht!H:H,Kollektenübersicht!$D:$D,Bestandsübersicht!$B133),IF(LEFT($B133,1)*1=1,SUMIFS(Kollektenübersicht!H:H,Kollektenübersicht!$E:$E,Bestandsübersicht!$D133),IF(OR(LEFT($B133,1)*1=2,LEFT($B133,1)*1=3),SUMIFS(Kollektenübersicht!H:H,Kollektenübersicht!$F:$F,Bestandsübersicht!$D133),"")))))</f>
        <v/>
      </c>
      <c r="G133" s="82" t="str">
        <f>IF($B133="","",IF(C133="Kollektenbons",SUM(Kollektenbons!F$10:F$109),IF(LEFT($B133,1)*1&gt;3,SUMIFS(Kollektenübersicht!J:J,Kollektenübersicht!$D:$D,Bestandsübersicht!$B133),IF(LEFT($B133,1)*1=1,SUMIFS(Kollektenübersicht!J:J,Kollektenübersicht!$E:$E,Bestandsübersicht!$D133),IF(OR(LEFT($B133,1)*1=2,LEFT($B133,1)*1=3),SUMIFS(Kollektenübersicht!J:J,Kollektenübersicht!$F:$F,Bestandsübersicht!$D133),"")))))</f>
        <v/>
      </c>
      <c r="H133" t="str">
        <f t="shared" si="3"/>
        <v/>
      </c>
    </row>
    <row r="134" spans="2:8" x14ac:dyDescent="0.25">
      <c r="B134" s="83" t="str">
        <f>IFERROR(SMALL(Nebenrechnung!C:C,Bestandsübersicht!A134),"")</f>
        <v/>
      </c>
      <c r="C134" t="str">
        <f>IF(B134="","",VLOOKUP(B134,'Eingabe Zweckbestimmungen'!#REF!,3,FALSE))</f>
        <v/>
      </c>
      <c r="D134" s="81" t="str">
        <f>IF(B134="","",IF(LEFT(B134,1)*1&gt;3,"Keine Zweckbindung",IF(B134="","",VLOOKUP(B134,'Eingabe Zweckbestimmungen'!#REF!,2,FALSE))))</f>
        <v/>
      </c>
      <c r="E134" s="144"/>
      <c r="F134" s="82" t="str">
        <f>IF($B134="","",IF(C134="Kollektenbons",SUM(Kollektenbons!C$10:C$109),IF(LEFT($B134,1)*1&gt;3,SUMIFS(Kollektenübersicht!H:H,Kollektenübersicht!$D:$D,Bestandsübersicht!$B134),IF(LEFT($B134,1)*1=1,SUMIFS(Kollektenübersicht!H:H,Kollektenübersicht!$E:$E,Bestandsübersicht!$D134),IF(OR(LEFT($B134,1)*1=2,LEFT($B134,1)*1=3),SUMIFS(Kollektenübersicht!H:H,Kollektenübersicht!$F:$F,Bestandsübersicht!$D134),"")))))</f>
        <v/>
      </c>
      <c r="G134" s="82" t="str">
        <f>IF($B134="","",IF(C134="Kollektenbons",SUM(Kollektenbons!F$10:F$109),IF(LEFT($B134,1)*1&gt;3,SUMIFS(Kollektenübersicht!J:J,Kollektenübersicht!$D:$D,Bestandsübersicht!$B134),IF(LEFT($B134,1)*1=1,SUMIFS(Kollektenübersicht!J:J,Kollektenübersicht!$E:$E,Bestandsübersicht!$D134),IF(OR(LEFT($B134,1)*1=2,LEFT($B134,1)*1=3),SUMIFS(Kollektenübersicht!J:J,Kollektenübersicht!$F:$F,Bestandsübersicht!$D134),"")))))</f>
        <v/>
      </c>
      <c r="H134" t="str">
        <f t="shared" si="3"/>
        <v/>
      </c>
    </row>
    <row r="135" spans="2:8" x14ac:dyDescent="0.25">
      <c r="B135" s="83" t="str">
        <f>IFERROR(SMALL(Nebenrechnung!C:C,Bestandsübersicht!A135),"")</f>
        <v/>
      </c>
      <c r="C135" t="str">
        <f>IF(B135="","",VLOOKUP(B135,'Eingabe Zweckbestimmungen'!#REF!,3,FALSE))</f>
        <v/>
      </c>
      <c r="D135" s="81" t="str">
        <f>IF(B135="","",IF(LEFT(B135,1)*1&gt;3,"Keine Zweckbindung",IF(B135="","",VLOOKUP(B135,'Eingabe Zweckbestimmungen'!#REF!,2,FALSE))))</f>
        <v/>
      </c>
      <c r="E135" s="144"/>
      <c r="F135" s="82" t="str">
        <f>IF($B135="","",IF(C135="Kollektenbons",SUM(Kollektenbons!C$10:C$109),IF(LEFT($B135,1)*1&gt;3,SUMIFS(Kollektenübersicht!H:H,Kollektenübersicht!$D:$D,Bestandsübersicht!$B135),IF(LEFT($B135,1)*1=1,SUMIFS(Kollektenübersicht!H:H,Kollektenübersicht!$E:$E,Bestandsübersicht!$D135),IF(OR(LEFT($B135,1)*1=2,LEFT($B135,1)*1=3),SUMIFS(Kollektenübersicht!H:H,Kollektenübersicht!$F:$F,Bestandsübersicht!$D135),"")))))</f>
        <v/>
      </c>
      <c r="G135" s="82" t="str">
        <f>IF($B135="","",IF(C135="Kollektenbons",SUM(Kollektenbons!F$10:F$109),IF(LEFT($B135,1)*1&gt;3,SUMIFS(Kollektenübersicht!J:J,Kollektenübersicht!$D:$D,Bestandsübersicht!$B135),IF(LEFT($B135,1)*1=1,SUMIFS(Kollektenübersicht!J:J,Kollektenübersicht!$E:$E,Bestandsübersicht!$D135),IF(OR(LEFT($B135,1)*1=2,LEFT($B135,1)*1=3),SUMIFS(Kollektenübersicht!J:J,Kollektenübersicht!$F:$F,Bestandsübersicht!$D135),"")))))</f>
        <v/>
      </c>
      <c r="H135" t="str">
        <f t="shared" si="3"/>
        <v/>
      </c>
    </row>
    <row r="136" spans="2:8" x14ac:dyDescent="0.25">
      <c r="B136" s="83" t="str">
        <f>IFERROR(SMALL(Nebenrechnung!C:C,Bestandsübersicht!A136),"")</f>
        <v/>
      </c>
      <c r="C136" t="str">
        <f>IF(B136="","",VLOOKUP(B136,'Eingabe Zweckbestimmungen'!#REF!,3,FALSE))</f>
        <v/>
      </c>
      <c r="D136" s="81" t="str">
        <f>IF(B136="","",IF(LEFT(B136,1)*1&gt;3,"Keine Zweckbindung",IF(B136="","",VLOOKUP(B136,'Eingabe Zweckbestimmungen'!#REF!,2,FALSE))))</f>
        <v/>
      </c>
      <c r="E136" s="144"/>
      <c r="F136" s="82" t="str">
        <f>IF($B136="","",IF(C136="Kollektenbons",SUM(Kollektenbons!C$10:C$109),IF(LEFT($B136,1)*1&gt;3,SUMIFS(Kollektenübersicht!H:H,Kollektenübersicht!$D:$D,Bestandsübersicht!$B136),IF(LEFT($B136,1)*1=1,SUMIFS(Kollektenübersicht!H:H,Kollektenübersicht!$E:$E,Bestandsübersicht!$D136),IF(OR(LEFT($B136,1)*1=2,LEFT($B136,1)*1=3),SUMIFS(Kollektenübersicht!H:H,Kollektenübersicht!$F:$F,Bestandsübersicht!$D136),"")))))</f>
        <v/>
      </c>
      <c r="G136" s="82" t="str">
        <f>IF($B136="","",IF(C136="Kollektenbons",SUM(Kollektenbons!F$10:F$109),IF(LEFT($B136,1)*1&gt;3,SUMIFS(Kollektenübersicht!J:J,Kollektenübersicht!$D:$D,Bestandsübersicht!$B136),IF(LEFT($B136,1)*1=1,SUMIFS(Kollektenübersicht!J:J,Kollektenübersicht!$E:$E,Bestandsübersicht!$D136),IF(OR(LEFT($B136,1)*1=2,LEFT($B136,1)*1=3),SUMIFS(Kollektenübersicht!J:J,Kollektenübersicht!$F:$F,Bestandsübersicht!$D136),"")))))</f>
        <v/>
      </c>
      <c r="H136" t="str">
        <f t="shared" si="3"/>
        <v/>
      </c>
    </row>
    <row r="137" spans="2:8" x14ac:dyDescent="0.25">
      <c r="B137" s="83" t="str">
        <f>IFERROR(SMALL(Nebenrechnung!C:C,Bestandsübersicht!A137),"")</f>
        <v/>
      </c>
      <c r="C137" t="str">
        <f>IF(B137="","",VLOOKUP(B137,'Eingabe Zweckbestimmungen'!#REF!,3,FALSE))</f>
        <v/>
      </c>
      <c r="D137" s="81" t="str">
        <f>IF(B137="","",IF(LEFT(B137,1)*1&gt;3,"Keine Zweckbindung",IF(B137="","",VLOOKUP(B137,'Eingabe Zweckbestimmungen'!#REF!,2,FALSE))))</f>
        <v/>
      </c>
      <c r="E137" s="144"/>
      <c r="F137" s="82" t="str">
        <f>IF($B137="","",IF(C137="Kollektenbons",SUM(Kollektenbons!C$10:C$109),IF(LEFT($B137,1)*1&gt;3,SUMIFS(Kollektenübersicht!H:H,Kollektenübersicht!$D:$D,Bestandsübersicht!$B137),IF(LEFT($B137,1)*1=1,SUMIFS(Kollektenübersicht!H:H,Kollektenübersicht!$E:$E,Bestandsübersicht!$D137),IF(OR(LEFT($B137,1)*1=2,LEFT($B137,1)*1=3),SUMIFS(Kollektenübersicht!H:H,Kollektenübersicht!$F:$F,Bestandsübersicht!$D137),"")))))</f>
        <v/>
      </c>
      <c r="G137" s="82" t="str">
        <f>IF($B137="","",IF(C137="Kollektenbons",SUM(Kollektenbons!F$10:F$109),IF(LEFT($B137,1)*1&gt;3,SUMIFS(Kollektenübersicht!J:J,Kollektenübersicht!$D:$D,Bestandsübersicht!$B137),IF(LEFT($B137,1)*1=1,SUMIFS(Kollektenübersicht!J:J,Kollektenübersicht!$E:$E,Bestandsübersicht!$D137),IF(OR(LEFT($B137,1)*1=2,LEFT($B137,1)*1=3),SUMIFS(Kollektenübersicht!J:J,Kollektenübersicht!$F:$F,Bestandsübersicht!$D137),"")))))</f>
        <v/>
      </c>
      <c r="H137" t="str">
        <f t="shared" si="3"/>
        <v/>
      </c>
    </row>
    <row r="138" spans="2:8" x14ac:dyDescent="0.25">
      <c r="B138" s="83" t="str">
        <f>IFERROR(SMALL(Nebenrechnung!C:C,Bestandsübersicht!A138),"")</f>
        <v/>
      </c>
      <c r="C138" t="str">
        <f>IF(B138="","",VLOOKUP(B138,'Eingabe Zweckbestimmungen'!#REF!,3,FALSE))</f>
        <v/>
      </c>
      <c r="D138" s="81" t="str">
        <f>IF(B138="","",IF(LEFT(B138,1)*1&gt;3,"Keine Zweckbindung",IF(B138="","",VLOOKUP(B138,'Eingabe Zweckbestimmungen'!#REF!,2,FALSE))))</f>
        <v/>
      </c>
      <c r="E138" s="144"/>
      <c r="F138" s="82" t="str">
        <f>IF($B138="","",IF(C138="Kollektenbons",SUM(Kollektenbons!C$10:C$109),IF(LEFT($B138,1)*1&gt;3,SUMIFS(Kollektenübersicht!H:H,Kollektenübersicht!$D:$D,Bestandsübersicht!$B138),IF(LEFT($B138,1)*1=1,SUMIFS(Kollektenübersicht!H:H,Kollektenübersicht!$E:$E,Bestandsübersicht!$D138),IF(OR(LEFT($B138,1)*1=2,LEFT($B138,1)*1=3),SUMIFS(Kollektenübersicht!H:H,Kollektenübersicht!$F:$F,Bestandsübersicht!$D138),"")))))</f>
        <v/>
      </c>
      <c r="G138" s="82" t="str">
        <f>IF($B138="","",IF(C138="Kollektenbons",SUM(Kollektenbons!F$10:F$109),IF(LEFT($B138,1)*1&gt;3,SUMIFS(Kollektenübersicht!J:J,Kollektenübersicht!$D:$D,Bestandsübersicht!$B138),IF(LEFT($B138,1)*1=1,SUMIFS(Kollektenübersicht!J:J,Kollektenübersicht!$E:$E,Bestandsübersicht!$D138),IF(OR(LEFT($B138,1)*1=2,LEFT($B138,1)*1=3),SUMIFS(Kollektenübersicht!J:J,Kollektenübersicht!$F:$F,Bestandsübersicht!$D138),"")))))</f>
        <v/>
      </c>
      <c r="H138" t="str">
        <f t="shared" si="3"/>
        <v/>
      </c>
    </row>
    <row r="139" spans="2:8" x14ac:dyDescent="0.25">
      <c r="B139" s="83" t="str">
        <f>IFERROR(SMALL(Nebenrechnung!C:C,Bestandsübersicht!A139),"")</f>
        <v/>
      </c>
      <c r="C139" t="str">
        <f>IF(B139="","",VLOOKUP(B139,'Eingabe Zweckbestimmungen'!#REF!,3,FALSE))</f>
        <v/>
      </c>
      <c r="D139" s="81" t="str">
        <f>IF(B139="","",IF(LEFT(B139,1)*1&gt;3,"Keine Zweckbindung",IF(B139="","",VLOOKUP(B139,'Eingabe Zweckbestimmungen'!#REF!,2,FALSE))))</f>
        <v/>
      </c>
      <c r="E139" s="144"/>
      <c r="F139" s="82" t="str">
        <f>IF($B139="","",IF(C139="Kollektenbons",SUM(Kollektenbons!C$10:C$109),IF(LEFT($B139,1)*1&gt;3,SUMIFS(Kollektenübersicht!H:H,Kollektenübersicht!$D:$D,Bestandsübersicht!$B139),IF(LEFT($B139,1)*1=1,SUMIFS(Kollektenübersicht!H:H,Kollektenübersicht!$E:$E,Bestandsübersicht!$D139),IF(OR(LEFT($B139,1)*1=2,LEFT($B139,1)*1=3),SUMIFS(Kollektenübersicht!H:H,Kollektenübersicht!$F:$F,Bestandsübersicht!$D139),"")))))</f>
        <v/>
      </c>
      <c r="G139" s="82" t="str">
        <f>IF($B139="","",IF(C139="Kollektenbons",SUM(Kollektenbons!F$10:F$109),IF(LEFT($B139,1)*1&gt;3,SUMIFS(Kollektenübersicht!J:J,Kollektenübersicht!$D:$D,Bestandsübersicht!$B139),IF(LEFT($B139,1)*1=1,SUMIFS(Kollektenübersicht!J:J,Kollektenübersicht!$E:$E,Bestandsübersicht!$D139),IF(OR(LEFT($B139,1)*1=2,LEFT($B139,1)*1=3),SUMIFS(Kollektenübersicht!J:J,Kollektenübersicht!$F:$F,Bestandsübersicht!$D139),"")))))</f>
        <v/>
      </c>
      <c r="H139" t="str">
        <f t="shared" si="3"/>
        <v/>
      </c>
    </row>
    <row r="140" spans="2:8" x14ac:dyDescent="0.25">
      <c r="B140" s="83" t="str">
        <f>IFERROR(SMALL(Nebenrechnung!C:C,Bestandsübersicht!A140),"")</f>
        <v/>
      </c>
      <c r="C140" t="str">
        <f>IF(B140="","",VLOOKUP(B140,'Eingabe Zweckbestimmungen'!#REF!,3,FALSE))</f>
        <v/>
      </c>
      <c r="D140" s="81" t="str">
        <f>IF(B140="","",IF(LEFT(B140,1)*1&gt;3,"Keine Zweckbindung",IF(B140="","",VLOOKUP(B140,'Eingabe Zweckbestimmungen'!#REF!,2,FALSE))))</f>
        <v/>
      </c>
      <c r="E140" s="144"/>
      <c r="F140" s="82" t="str">
        <f>IF($B140="","",IF(C140="Kollektenbons",SUM(Kollektenbons!C$10:C$109),IF(LEFT($B140,1)*1&gt;3,SUMIFS(Kollektenübersicht!H:H,Kollektenübersicht!$D:$D,Bestandsübersicht!$B140),IF(LEFT($B140,1)*1=1,SUMIFS(Kollektenübersicht!H:H,Kollektenübersicht!$E:$E,Bestandsübersicht!$D140),IF(OR(LEFT($B140,1)*1=2,LEFT($B140,1)*1=3),SUMIFS(Kollektenübersicht!H:H,Kollektenübersicht!$F:$F,Bestandsübersicht!$D140),"")))))</f>
        <v/>
      </c>
      <c r="G140" s="82" t="str">
        <f>IF($B140="","",IF(C140="Kollektenbons",SUM(Kollektenbons!F$10:F$109),IF(LEFT($B140,1)*1&gt;3,SUMIFS(Kollektenübersicht!J:J,Kollektenübersicht!$D:$D,Bestandsübersicht!$B140),IF(LEFT($B140,1)*1=1,SUMIFS(Kollektenübersicht!J:J,Kollektenübersicht!$E:$E,Bestandsübersicht!$D140),IF(OR(LEFT($B140,1)*1=2,LEFT($B140,1)*1=3),SUMIFS(Kollektenübersicht!J:J,Kollektenübersicht!$F:$F,Bestandsübersicht!$D140),"")))))</f>
        <v/>
      </c>
      <c r="H140" t="str">
        <f t="shared" ref="H140:H171" si="4">IF(B140="","",E140+F140+G140)</f>
        <v/>
      </c>
    </row>
    <row r="141" spans="2:8" x14ac:dyDescent="0.25">
      <c r="B141" s="83" t="str">
        <f>IFERROR(SMALL(Nebenrechnung!C:C,Bestandsübersicht!A141),"")</f>
        <v/>
      </c>
      <c r="C141" t="str">
        <f>IF(B141="","",VLOOKUP(B141,'Eingabe Zweckbestimmungen'!#REF!,3,FALSE))</f>
        <v/>
      </c>
      <c r="D141" s="81" t="str">
        <f>IF(B141="","",IF(LEFT(B141,1)*1&gt;3,"Keine Zweckbindung",IF(B141="","",VLOOKUP(B141,'Eingabe Zweckbestimmungen'!#REF!,2,FALSE))))</f>
        <v/>
      </c>
      <c r="E141" s="144"/>
      <c r="F141" s="82" t="str">
        <f>IF($B141="","",IF(C141="Kollektenbons",SUM(Kollektenbons!C$10:C$109),IF(LEFT($B141,1)*1&gt;3,SUMIFS(Kollektenübersicht!H:H,Kollektenübersicht!$D:$D,Bestandsübersicht!$B141),IF(LEFT($B141,1)*1=1,SUMIFS(Kollektenübersicht!H:H,Kollektenübersicht!$E:$E,Bestandsübersicht!$D141),IF(OR(LEFT($B141,1)*1=2,LEFT($B141,1)*1=3),SUMIFS(Kollektenübersicht!H:H,Kollektenübersicht!$F:$F,Bestandsübersicht!$D141),"")))))</f>
        <v/>
      </c>
      <c r="G141" s="82" t="str">
        <f>IF($B141="","",IF(C141="Kollektenbons",SUM(Kollektenbons!F$10:F$109),IF(LEFT($B141,1)*1&gt;3,SUMIFS(Kollektenübersicht!J:J,Kollektenübersicht!$D:$D,Bestandsübersicht!$B141),IF(LEFT($B141,1)*1=1,SUMIFS(Kollektenübersicht!J:J,Kollektenübersicht!$E:$E,Bestandsübersicht!$D141),IF(OR(LEFT($B141,1)*1=2,LEFT($B141,1)*1=3),SUMIFS(Kollektenübersicht!J:J,Kollektenübersicht!$F:$F,Bestandsübersicht!$D141),"")))))</f>
        <v/>
      </c>
      <c r="H141" t="str">
        <f t="shared" si="4"/>
        <v/>
      </c>
    </row>
    <row r="142" spans="2:8" x14ac:dyDescent="0.25">
      <c r="B142" s="83" t="str">
        <f>IFERROR(SMALL(Nebenrechnung!C:C,Bestandsübersicht!A142),"")</f>
        <v/>
      </c>
      <c r="C142" t="str">
        <f>IF(B142="","",VLOOKUP(B142,'Eingabe Zweckbestimmungen'!#REF!,3,FALSE))</f>
        <v/>
      </c>
      <c r="D142" s="81" t="str">
        <f>IF(B142="","",IF(LEFT(B142,1)*1&gt;3,"Keine Zweckbindung",IF(B142="","",VLOOKUP(B142,'Eingabe Zweckbestimmungen'!#REF!,2,FALSE))))</f>
        <v/>
      </c>
      <c r="E142" s="144"/>
      <c r="F142" s="82" t="str">
        <f>IF($B142="","",IF(C142="Kollektenbons",SUM(Kollektenbons!C$10:C$109),IF(LEFT($B142,1)*1&gt;3,SUMIFS(Kollektenübersicht!H:H,Kollektenübersicht!$D:$D,Bestandsübersicht!$B142),IF(LEFT($B142,1)*1=1,SUMIFS(Kollektenübersicht!H:H,Kollektenübersicht!$E:$E,Bestandsübersicht!$D142),IF(OR(LEFT($B142,1)*1=2,LEFT($B142,1)*1=3),SUMIFS(Kollektenübersicht!H:H,Kollektenübersicht!$F:$F,Bestandsübersicht!$D142),"")))))</f>
        <v/>
      </c>
      <c r="G142" s="82" t="str">
        <f>IF($B142="","",IF(C142="Kollektenbons",SUM(Kollektenbons!F$10:F$109),IF(LEFT($B142,1)*1&gt;3,SUMIFS(Kollektenübersicht!J:J,Kollektenübersicht!$D:$D,Bestandsübersicht!$B142),IF(LEFT($B142,1)*1=1,SUMIFS(Kollektenübersicht!J:J,Kollektenübersicht!$E:$E,Bestandsübersicht!$D142),IF(OR(LEFT($B142,1)*1=2,LEFT($B142,1)*1=3),SUMIFS(Kollektenübersicht!J:J,Kollektenübersicht!$F:$F,Bestandsübersicht!$D142),"")))))</f>
        <v/>
      </c>
      <c r="H142" t="str">
        <f t="shared" si="4"/>
        <v/>
      </c>
    </row>
    <row r="143" spans="2:8" x14ac:dyDescent="0.25">
      <c r="B143" s="83" t="str">
        <f>IFERROR(SMALL(Nebenrechnung!C:C,Bestandsübersicht!A143),"")</f>
        <v/>
      </c>
      <c r="C143" t="str">
        <f>IF(B143="","",VLOOKUP(B143,'Eingabe Zweckbestimmungen'!#REF!,3,FALSE))</f>
        <v/>
      </c>
      <c r="D143" s="81" t="str">
        <f>IF(B143="","",IF(LEFT(B143,1)*1&gt;3,"Keine Zweckbindung",IF(B143="","",VLOOKUP(B143,'Eingabe Zweckbestimmungen'!#REF!,2,FALSE))))</f>
        <v/>
      </c>
      <c r="E143" s="144"/>
      <c r="F143" s="82" t="str">
        <f>IF($B143="","",IF(C143="Kollektenbons",SUM(Kollektenbons!C$10:C$109),IF(LEFT($B143,1)*1&gt;3,SUMIFS(Kollektenübersicht!H:H,Kollektenübersicht!$D:$D,Bestandsübersicht!$B143),IF(LEFT($B143,1)*1=1,SUMIFS(Kollektenübersicht!H:H,Kollektenübersicht!$E:$E,Bestandsübersicht!$D143),IF(OR(LEFT($B143,1)*1=2,LEFT($B143,1)*1=3),SUMIFS(Kollektenübersicht!H:H,Kollektenübersicht!$F:$F,Bestandsübersicht!$D143),"")))))</f>
        <v/>
      </c>
      <c r="G143" s="82" t="str">
        <f>IF($B143="","",IF(C143="Kollektenbons",SUM(Kollektenbons!F$10:F$109),IF(LEFT($B143,1)*1&gt;3,SUMIFS(Kollektenübersicht!J:J,Kollektenübersicht!$D:$D,Bestandsübersicht!$B143),IF(LEFT($B143,1)*1=1,SUMIFS(Kollektenübersicht!J:J,Kollektenübersicht!$E:$E,Bestandsübersicht!$D143),IF(OR(LEFT($B143,1)*1=2,LEFT($B143,1)*1=3),SUMIFS(Kollektenübersicht!J:J,Kollektenübersicht!$F:$F,Bestandsübersicht!$D143),"")))))</f>
        <v/>
      </c>
      <c r="H143" t="str">
        <f t="shared" si="4"/>
        <v/>
      </c>
    </row>
    <row r="144" spans="2:8" x14ac:dyDescent="0.25">
      <c r="B144" s="83" t="str">
        <f>IFERROR(SMALL(Nebenrechnung!C:C,Bestandsübersicht!A144),"")</f>
        <v/>
      </c>
      <c r="C144" t="str">
        <f>IF(B144="","",VLOOKUP(B144,'Eingabe Zweckbestimmungen'!#REF!,3,FALSE))</f>
        <v/>
      </c>
      <c r="D144" s="81" t="str">
        <f>IF(B144="","",IF(LEFT(B144,1)*1&gt;3,"Keine Zweckbindung",IF(B144="","",VLOOKUP(B144,'Eingabe Zweckbestimmungen'!#REF!,2,FALSE))))</f>
        <v/>
      </c>
      <c r="E144" s="144"/>
      <c r="F144" s="82" t="str">
        <f>IF($B144="","",IF(C144="Kollektenbons",SUM(Kollektenbons!C$10:C$109),IF(LEFT($B144,1)*1&gt;3,SUMIFS(Kollektenübersicht!H:H,Kollektenübersicht!$D:$D,Bestandsübersicht!$B144),IF(LEFT($B144,1)*1=1,SUMIFS(Kollektenübersicht!H:H,Kollektenübersicht!$E:$E,Bestandsübersicht!$D144),IF(OR(LEFT($B144,1)*1=2,LEFT($B144,1)*1=3),SUMIFS(Kollektenübersicht!H:H,Kollektenübersicht!$F:$F,Bestandsübersicht!$D144),"")))))</f>
        <v/>
      </c>
      <c r="G144" s="82" t="str">
        <f>IF($B144="","",IF(C144="Kollektenbons",SUM(Kollektenbons!F$10:F$109),IF(LEFT($B144,1)*1&gt;3,SUMIFS(Kollektenübersicht!J:J,Kollektenübersicht!$D:$D,Bestandsübersicht!$B144),IF(LEFT($B144,1)*1=1,SUMIFS(Kollektenübersicht!J:J,Kollektenübersicht!$E:$E,Bestandsübersicht!$D144),IF(OR(LEFT($B144,1)*1=2,LEFT($B144,1)*1=3),SUMIFS(Kollektenübersicht!J:J,Kollektenübersicht!$F:$F,Bestandsübersicht!$D144),"")))))</f>
        <v/>
      </c>
      <c r="H144" t="str">
        <f t="shared" si="4"/>
        <v/>
      </c>
    </row>
    <row r="145" spans="2:8" x14ac:dyDescent="0.25">
      <c r="B145" s="83" t="str">
        <f>IFERROR(SMALL(Nebenrechnung!C:C,Bestandsübersicht!A145),"")</f>
        <v/>
      </c>
      <c r="C145" t="str">
        <f>IF(B145="","",VLOOKUP(B145,'Eingabe Zweckbestimmungen'!#REF!,3,FALSE))</f>
        <v/>
      </c>
      <c r="D145" s="81" t="str">
        <f>IF(B145="","",IF(LEFT(B145,1)*1&gt;3,"Keine Zweckbindung",IF(B145="","",VLOOKUP(B145,'Eingabe Zweckbestimmungen'!#REF!,2,FALSE))))</f>
        <v/>
      </c>
      <c r="E145" s="144"/>
      <c r="F145" s="82" t="str">
        <f>IF($B145="","",IF(C145="Kollektenbons",SUM(Kollektenbons!C$10:C$109),IF(LEFT($B145,1)*1&gt;3,SUMIFS(Kollektenübersicht!H:H,Kollektenübersicht!$D:$D,Bestandsübersicht!$B145),IF(LEFT($B145,1)*1=1,SUMIFS(Kollektenübersicht!H:H,Kollektenübersicht!$E:$E,Bestandsübersicht!$D145),IF(OR(LEFT($B145,1)*1=2,LEFT($B145,1)*1=3),SUMIFS(Kollektenübersicht!H:H,Kollektenübersicht!$F:$F,Bestandsübersicht!$D145),"")))))</f>
        <v/>
      </c>
      <c r="G145" s="82" t="str">
        <f>IF($B145="","",IF(C145="Kollektenbons",SUM(Kollektenbons!F$10:F$109),IF(LEFT($B145,1)*1&gt;3,SUMIFS(Kollektenübersicht!J:J,Kollektenübersicht!$D:$D,Bestandsübersicht!$B145),IF(LEFT($B145,1)*1=1,SUMIFS(Kollektenübersicht!J:J,Kollektenübersicht!$E:$E,Bestandsübersicht!$D145),IF(OR(LEFT($B145,1)*1=2,LEFT($B145,1)*1=3),SUMIFS(Kollektenübersicht!J:J,Kollektenübersicht!$F:$F,Bestandsübersicht!$D145),"")))))</f>
        <v/>
      </c>
      <c r="H145" t="str">
        <f t="shared" si="4"/>
        <v/>
      </c>
    </row>
    <row r="146" spans="2:8" x14ac:dyDescent="0.25">
      <c r="B146" s="83" t="str">
        <f>IFERROR(SMALL(Nebenrechnung!C:C,Bestandsübersicht!A146),"")</f>
        <v/>
      </c>
      <c r="C146" t="str">
        <f>IF(B146="","",VLOOKUP(B146,'Eingabe Zweckbestimmungen'!#REF!,3,FALSE))</f>
        <v/>
      </c>
      <c r="D146" s="81" t="str">
        <f>IF(B146="","",IF(LEFT(B146,1)*1&gt;3,"Keine Zweckbindung",IF(B146="","",VLOOKUP(B146,'Eingabe Zweckbestimmungen'!#REF!,2,FALSE))))</f>
        <v/>
      </c>
      <c r="E146" s="144"/>
      <c r="F146" s="82" t="str">
        <f>IF($B146="","",IF(C146="Kollektenbons",SUM(Kollektenbons!C$10:C$109),IF(LEFT($B146,1)*1&gt;3,SUMIFS(Kollektenübersicht!H:H,Kollektenübersicht!$D:$D,Bestandsübersicht!$B146),IF(LEFT($B146,1)*1=1,SUMIFS(Kollektenübersicht!H:H,Kollektenübersicht!$E:$E,Bestandsübersicht!$D146),IF(OR(LEFT($B146,1)*1=2,LEFT($B146,1)*1=3),SUMIFS(Kollektenübersicht!H:H,Kollektenübersicht!$F:$F,Bestandsübersicht!$D146),"")))))</f>
        <v/>
      </c>
      <c r="G146" s="82" t="str">
        <f>IF($B146="","",IF(C146="Kollektenbons",SUM(Kollektenbons!F$10:F$109),IF(LEFT($B146,1)*1&gt;3,SUMIFS(Kollektenübersicht!J:J,Kollektenübersicht!$D:$D,Bestandsübersicht!$B146),IF(LEFT($B146,1)*1=1,SUMIFS(Kollektenübersicht!J:J,Kollektenübersicht!$E:$E,Bestandsübersicht!$D146),IF(OR(LEFT($B146,1)*1=2,LEFT($B146,1)*1=3),SUMIFS(Kollektenübersicht!J:J,Kollektenübersicht!$F:$F,Bestandsübersicht!$D146),"")))))</f>
        <v/>
      </c>
      <c r="H146" t="str">
        <f t="shared" si="4"/>
        <v/>
      </c>
    </row>
    <row r="147" spans="2:8" x14ac:dyDescent="0.25">
      <c r="B147" s="83" t="str">
        <f>IFERROR(SMALL(Nebenrechnung!C:C,Bestandsübersicht!A147),"")</f>
        <v/>
      </c>
      <c r="C147" t="str">
        <f>IF(B147="","",VLOOKUP(B147,'Eingabe Zweckbestimmungen'!#REF!,3,FALSE))</f>
        <v/>
      </c>
      <c r="D147" s="81" t="str">
        <f>IF(B147="","",IF(LEFT(B147,1)*1&gt;3,"Keine Zweckbindung",IF(B147="","",VLOOKUP(B147,'Eingabe Zweckbestimmungen'!#REF!,2,FALSE))))</f>
        <v/>
      </c>
      <c r="E147" s="144"/>
      <c r="F147" s="82" t="str">
        <f>IF($B147="","",IF(C147="Kollektenbons",SUM(Kollektenbons!C$10:C$109),IF(LEFT($B147,1)*1&gt;3,SUMIFS(Kollektenübersicht!H:H,Kollektenübersicht!$D:$D,Bestandsübersicht!$B147),IF(LEFT($B147,1)*1=1,SUMIFS(Kollektenübersicht!H:H,Kollektenübersicht!$E:$E,Bestandsübersicht!$D147),IF(OR(LEFT($B147,1)*1=2,LEFT($B147,1)*1=3),SUMIFS(Kollektenübersicht!H:H,Kollektenübersicht!$F:$F,Bestandsübersicht!$D147),"")))))</f>
        <v/>
      </c>
      <c r="G147" s="82" t="str">
        <f>IF($B147="","",IF(C147="Kollektenbons",SUM(Kollektenbons!F$10:F$109),IF(LEFT($B147,1)*1&gt;3,SUMIFS(Kollektenübersicht!J:J,Kollektenübersicht!$D:$D,Bestandsübersicht!$B147),IF(LEFT($B147,1)*1=1,SUMIFS(Kollektenübersicht!J:J,Kollektenübersicht!$E:$E,Bestandsübersicht!$D147),IF(OR(LEFT($B147,1)*1=2,LEFT($B147,1)*1=3),SUMIFS(Kollektenübersicht!J:J,Kollektenübersicht!$F:$F,Bestandsübersicht!$D147),"")))))</f>
        <v/>
      </c>
      <c r="H147" t="str">
        <f t="shared" si="4"/>
        <v/>
      </c>
    </row>
    <row r="148" spans="2:8" x14ac:dyDescent="0.25">
      <c r="B148" s="83" t="str">
        <f>IFERROR(SMALL(Nebenrechnung!C:C,Bestandsübersicht!A148),"")</f>
        <v/>
      </c>
      <c r="C148" t="str">
        <f>IF(B148="","",VLOOKUP(B148,'Eingabe Zweckbestimmungen'!#REF!,3,FALSE))</f>
        <v/>
      </c>
      <c r="D148" s="81" t="str">
        <f>IF(B148="","",IF(LEFT(B148,1)*1&gt;3,"Keine Zweckbindung",IF(B148="","",VLOOKUP(B148,'Eingabe Zweckbestimmungen'!#REF!,2,FALSE))))</f>
        <v/>
      </c>
      <c r="E148" s="144"/>
      <c r="F148" s="82" t="str">
        <f>IF($B148="","",IF(C148="Kollektenbons",SUM(Kollektenbons!C$10:C$109),IF(LEFT($B148,1)*1&gt;3,SUMIFS(Kollektenübersicht!H:H,Kollektenübersicht!$D:$D,Bestandsübersicht!$B148),IF(LEFT($B148,1)*1=1,SUMIFS(Kollektenübersicht!H:H,Kollektenübersicht!$E:$E,Bestandsübersicht!$D148),IF(OR(LEFT($B148,1)*1=2,LEFT($B148,1)*1=3),SUMIFS(Kollektenübersicht!H:H,Kollektenübersicht!$F:$F,Bestandsübersicht!$D148),"")))))</f>
        <v/>
      </c>
      <c r="G148" s="82" t="str">
        <f>IF($B148="","",IF(C148="Kollektenbons",SUM(Kollektenbons!F$10:F$109),IF(LEFT($B148,1)*1&gt;3,SUMIFS(Kollektenübersicht!J:J,Kollektenübersicht!$D:$D,Bestandsübersicht!$B148),IF(LEFT($B148,1)*1=1,SUMIFS(Kollektenübersicht!J:J,Kollektenübersicht!$E:$E,Bestandsübersicht!$D148),IF(OR(LEFT($B148,1)*1=2,LEFT($B148,1)*1=3),SUMIFS(Kollektenübersicht!J:J,Kollektenübersicht!$F:$F,Bestandsübersicht!$D148),"")))))</f>
        <v/>
      </c>
      <c r="H148" t="str">
        <f t="shared" si="4"/>
        <v/>
      </c>
    </row>
    <row r="149" spans="2:8" x14ac:dyDescent="0.25">
      <c r="B149" s="83" t="str">
        <f>IFERROR(SMALL(Nebenrechnung!C:C,Bestandsübersicht!A149),"")</f>
        <v/>
      </c>
      <c r="C149" t="str">
        <f>IF(B149="","",VLOOKUP(B149,'Eingabe Zweckbestimmungen'!#REF!,3,FALSE))</f>
        <v/>
      </c>
      <c r="D149" s="81" t="str">
        <f>IF(B149="","",IF(LEFT(B149,1)*1&gt;3,"Keine Zweckbindung",IF(B149="","",VLOOKUP(B149,'Eingabe Zweckbestimmungen'!#REF!,2,FALSE))))</f>
        <v/>
      </c>
      <c r="E149" s="144"/>
      <c r="F149" s="82" t="str">
        <f>IF($B149="","",IF(C149="Kollektenbons",SUM(Kollektenbons!C$10:C$109),IF(LEFT($B149,1)*1&gt;3,SUMIFS(Kollektenübersicht!H:H,Kollektenübersicht!$D:$D,Bestandsübersicht!$B149),IF(LEFT($B149,1)*1=1,SUMIFS(Kollektenübersicht!H:H,Kollektenübersicht!$E:$E,Bestandsübersicht!$D149),IF(OR(LEFT($B149,1)*1=2,LEFT($B149,1)*1=3),SUMIFS(Kollektenübersicht!H:H,Kollektenübersicht!$F:$F,Bestandsübersicht!$D149),"")))))</f>
        <v/>
      </c>
      <c r="G149" s="82" t="str">
        <f>IF($B149="","",IF(C149="Kollektenbons",SUM(Kollektenbons!F$10:F$109),IF(LEFT($B149,1)*1&gt;3,SUMIFS(Kollektenübersicht!J:J,Kollektenübersicht!$D:$D,Bestandsübersicht!$B149),IF(LEFT($B149,1)*1=1,SUMIFS(Kollektenübersicht!J:J,Kollektenübersicht!$E:$E,Bestandsübersicht!$D149),IF(OR(LEFT($B149,1)*1=2,LEFT($B149,1)*1=3),SUMIFS(Kollektenübersicht!J:J,Kollektenübersicht!$F:$F,Bestandsübersicht!$D149),"")))))</f>
        <v/>
      </c>
      <c r="H149" t="str">
        <f t="shared" si="4"/>
        <v/>
      </c>
    </row>
    <row r="150" spans="2:8" x14ac:dyDescent="0.25">
      <c r="B150" s="83" t="str">
        <f>IFERROR(SMALL(Nebenrechnung!C:C,Bestandsübersicht!A150),"")</f>
        <v/>
      </c>
      <c r="C150" t="str">
        <f>IF(B150="","",VLOOKUP(B150,'Eingabe Zweckbestimmungen'!#REF!,3,FALSE))</f>
        <v/>
      </c>
      <c r="D150" s="81" t="str">
        <f>IF(B150="","",IF(LEFT(B150,1)*1&gt;3,"Keine Zweckbindung",IF(B150="","",VLOOKUP(B150,'Eingabe Zweckbestimmungen'!#REF!,2,FALSE))))</f>
        <v/>
      </c>
      <c r="E150" s="144"/>
      <c r="F150" s="82" t="str">
        <f>IF($B150="","",IF(C150="Kollektenbons",SUM(Kollektenbons!C$10:C$109),IF(LEFT($B150,1)*1&gt;3,SUMIFS(Kollektenübersicht!H:H,Kollektenübersicht!$D:$D,Bestandsübersicht!$B150),IF(LEFT($B150,1)*1=1,SUMIFS(Kollektenübersicht!H:H,Kollektenübersicht!$E:$E,Bestandsübersicht!$D150),IF(OR(LEFT($B150,1)*1=2,LEFT($B150,1)*1=3),SUMIFS(Kollektenübersicht!H:H,Kollektenübersicht!$F:$F,Bestandsübersicht!$D150),"")))))</f>
        <v/>
      </c>
      <c r="G150" s="82" t="str">
        <f>IF($B150="","",IF(C150="Kollektenbons",SUM(Kollektenbons!F$10:F$109),IF(LEFT($B150,1)*1&gt;3,SUMIFS(Kollektenübersicht!J:J,Kollektenübersicht!$D:$D,Bestandsübersicht!$B150),IF(LEFT($B150,1)*1=1,SUMIFS(Kollektenübersicht!J:J,Kollektenübersicht!$E:$E,Bestandsübersicht!$D150),IF(OR(LEFT($B150,1)*1=2,LEFT($B150,1)*1=3),SUMIFS(Kollektenübersicht!J:J,Kollektenübersicht!$F:$F,Bestandsübersicht!$D150),"")))))</f>
        <v/>
      </c>
      <c r="H150" t="str">
        <f t="shared" si="4"/>
        <v/>
      </c>
    </row>
    <row r="151" spans="2:8" x14ac:dyDescent="0.25">
      <c r="B151" s="83" t="str">
        <f>IFERROR(SMALL(Nebenrechnung!C:C,Bestandsübersicht!A151),"")</f>
        <v/>
      </c>
      <c r="C151" t="str">
        <f>IF(B151="","",VLOOKUP(B151,'Eingabe Zweckbestimmungen'!#REF!,3,FALSE))</f>
        <v/>
      </c>
      <c r="D151" s="81" t="str">
        <f>IF(B151="","",IF(LEFT(B151,1)*1&gt;3,"Keine Zweckbindung",IF(B151="","",VLOOKUP(B151,'Eingabe Zweckbestimmungen'!#REF!,2,FALSE))))</f>
        <v/>
      </c>
      <c r="E151" s="144"/>
      <c r="F151" s="82" t="str">
        <f>IF($B151="","",IF(C151="Kollektenbons",SUM(Kollektenbons!C$10:C$109),IF(LEFT($B151,1)*1&gt;3,SUMIFS(Kollektenübersicht!H:H,Kollektenübersicht!$D:$D,Bestandsübersicht!$B151),IF(LEFT($B151,1)*1=1,SUMIFS(Kollektenübersicht!H:H,Kollektenübersicht!$E:$E,Bestandsübersicht!$D151),IF(OR(LEFT($B151,1)*1=2,LEFT($B151,1)*1=3),SUMIFS(Kollektenübersicht!H:H,Kollektenübersicht!$F:$F,Bestandsübersicht!$D151),"")))))</f>
        <v/>
      </c>
      <c r="G151" s="82" t="str">
        <f>IF($B151="","",IF(C151="Kollektenbons",SUM(Kollektenbons!F$10:F$109),IF(LEFT($B151,1)*1&gt;3,SUMIFS(Kollektenübersicht!J:J,Kollektenübersicht!$D:$D,Bestandsübersicht!$B151),IF(LEFT($B151,1)*1=1,SUMIFS(Kollektenübersicht!J:J,Kollektenübersicht!$E:$E,Bestandsübersicht!$D151),IF(OR(LEFT($B151,1)*1=2,LEFT($B151,1)*1=3),SUMIFS(Kollektenübersicht!J:J,Kollektenübersicht!$F:$F,Bestandsübersicht!$D151),"")))))</f>
        <v/>
      </c>
      <c r="H151" t="str">
        <f t="shared" si="4"/>
        <v/>
      </c>
    </row>
    <row r="152" spans="2:8" x14ac:dyDescent="0.25">
      <c r="B152" s="83" t="str">
        <f>IFERROR(SMALL(Nebenrechnung!C:C,Bestandsübersicht!A152),"")</f>
        <v/>
      </c>
      <c r="C152" t="str">
        <f>IF(B152="","",VLOOKUP(B152,'Eingabe Zweckbestimmungen'!#REF!,3,FALSE))</f>
        <v/>
      </c>
      <c r="D152" s="81" t="str">
        <f>IF(B152="","",IF(LEFT(B152,1)*1&gt;3,"Keine Zweckbindung",IF(B152="","",VLOOKUP(B152,'Eingabe Zweckbestimmungen'!#REF!,2,FALSE))))</f>
        <v/>
      </c>
      <c r="E152" s="144"/>
      <c r="F152" s="82" t="str">
        <f>IF($B152="","",IF(C152="Kollektenbons",SUM(Kollektenbons!C$10:C$109),IF(LEFT($B152,1)*1&gt;3,SUMIFS(Kollektenübersicht!H:H,Kollektenübersicht!$D:$D,Bestandsübersicht!$B152),IF(LEFT($B152,1)*1=1,SUMIFS(Kollektenübersicht!H:H,Kollektenübersicht!$E:$E,Bestandsübersicht!$D152),IF(OR(LEFT($B152,1)*1=2,LEFT($B152,1)*1=3),SUMIFS(Kollektenübersicht!H:H,Kollektenübersicht!$F:$F,Bestandsübersicht!$D152),"")))))</f>
        <v/>
      </c>
      <c r="G152" s="82" t="str">
        <f>IF($B152="","",IF(C152="Kollektenbons",SUM(Kollektenbons!F$10:F$109),IF(LEFT($B152,1)*1&gt;3,SUMIFS(Kollektenübersicht!J:J,Kollektenübersicht!$D:$D,Bestandsübersicht!$B152),IF(LEFT($B152,1)*1=1,SUMIFS(Kollektenübersicht!J:J,Kollektenübersicht!$E:$E,Bestandsübersicht!$D152),IF(OR(LEFT($B152,1)*1=2,LEFT($B152,1)*1=3),SUMIFS(Kollektenübersicht!J:J,Kollektenübersicht!$F:$F,Bestandsübersicht!$D152),"")))))</f>
        <v/>
      </c>
      <c r="H152" t="str">
        <f t="shared" si="4"/>
        <v/>
      </c>
    </row>
    <row r="153" spans="2:8" x14ac:dyDescent="0.25">
      <c r="B153" s="83" t="str">
        <f>IFERROR(SMALL(Nebenrechnung!C:C,Bestandsübersicht!A153),"")</f>
        <v/>
      </c>
      <c r="C153" t="str">
        <f>IF(B153="","",VLOOKUP(B153,'Eingabe Zweckbestimmungen'!#REF!,3,FALSE))</f>
        <v/>
      </c>
      <c r="D153" s="81" t="str">
        <f>IF(B153="","",IF(LEFT(B153,1)*1&gt;3,"Keine Zweckbindung",IF(B153="","",VLOOKUP(B153,'Eingabe Zweckbestimmungen'!#REF!,2,FALSE))))</f>
        <v/>
      </c>
      <c r="E153" s="144"/>
      <c r="F153" s="82" t="str">
        <f>IF($B153="","",IF(C153="Kollektenbons",SUM(Kollektenbons!C$10:C$109),IF(LEFT($B153,1)*1&gt;3,SUMIFS(Kollektenübersicht!H:H,Kollektenübersicht!$D:$D,Bestandsübersicht!$B153),IF(LEFT($B153,1)*1=1,SUMIFS(Kollektenübersicht!H:H,Kollektenübersicht!$E:$E,Bestandsübersicht!$D153),IF(OR(LEFT($B153,1)*1=2,LEFT($B153,1)*1=3),SUMIFS(Kollektenübersicht!H:H,Kollektenübersicht!$F:$F,Bestandsübersicht!$D153),"")))))</f>
        <v/>
      </c>
      <c r="G153" s="82" t="str">
        <f>IF($B153="","",IF(C153="Kollektenbons",SUM(Kollektenbons!F$10:F$109),IF(LEFT($B153,1)*1&gt;3,SUMIFS(Kollektenübersicht!J:J,Kollektenübersicht!$D:$D,Bestandsübersicht!$B153),IF(LEFT($B153,1)*1=1,SUMIFS(Kollektenübersicht!J:J,Kollektenübersicht!$E:$E,Bestandsübersicht!$D153),IF(OR(LEFT($B153,1)*1=2,LEFT($B153,1)*1=3),SUMIFS(Kollektenübersicht!J:J,Kollektenübersicht!$F:$F,Bestandsübersicht!$D153),"")))))</f>
        <v/>
      </c>
      <c r="H153" t="str">
        <f t="shared" si="4"/>
        <v/>
      </c>
    </row>
    <row r="154" spans="2:8" x14ac:dyDescent="0.25">
      <c r="B154" s="83" t="str">
        <f>IFERROR(SMALL(Nebenrechnung!C:C,Bestandsübersicht!A154),"")</f>
        <v/>
      </c>
      <c r="C154" t="str">
        <f>IF(B154="","",VLOOKUP(B154,'Eingabe Zweckbestimmungen'!#REF!,3,FALSE))</f>
        <v/>
      </c>
      <c r="D154" s="81" t="str">
        <f>IF(B154="","",IF(LEFT(B154,1)*1&gt;3,"Keine Zweckbindung",IF(B154="","",VLOOKUP(B154,'Eingabe Zweckbestimmungen'!#REF!,2,FALSE))))</f>
        <v/>
      </c>
      <c r="E154" s="144"/>
      <c r="F154" s="82" t="str">
        <f>IF($B154="","",IF(C154="Kollektenbons",SUM(Kollektenbons!C$10:C$109),IF(LEFT($B154,1)*1&gt;3,SUMIFS(Kollektenübersicht!H:H,Kollektenübersicht!$D:$D,Bestandsübersicht!$B154),IF(LEFT($B154,1)*1=1,SUMIFS(Kollektenübersicht!H:H,Kollektenübersicht!$E:$E,Bestandsübersicht!$D154),IF(OR(LEFT($B154,1)*1=2,LEFT($B154,1)*1=3),SUMIFS(Kollektenübersicht!H:H,Kollektenübersicht!$F:$F,Bestandsübersicht!$D154),"")))))</f>
        <v/>
      </c>
      <c r="G154" s="82" t="str">
        <f>IF($B154="","",IF(C154="Kollektenbons",SUM(Kollektenbons!F$10:F$109),IF(LEFT($B154,1)*1&gt;3,SUMIFS(Kollektenübersicht!J:J,Kollektenübersicht!$D:$D,Bestandsübersicht!$B154),IF(LEFT($B154,1)*1=1,SUMIFS(Kollektenübersicht!J:J,Kollektenübersicht!$E:$E,Bestandsübersicht!$D154),IF(OR(LEFT($B154,1)*1=2,LEFT($B154,1)*1=3),SUMIFS(Kollektenübersicht!J:J,Kollektenübersicht!$F:$F,Bestandsübersicht!$D154),"")))))</f>
        <v/>
      </c>
      <c r="H154" t="str">
        <f t="shared" si="4"/>
        <v/>
      </c>
    </row>
    <row r="155" spans="2:8" x14ac:dyDescent="0.25">
      <c r="B155" s="83" t="str">
        <f>IFERROR(SMALL(Nebenrechnung!C:C,Bestandsübersicht!A155),"")</f>
        <v/>
      </c>
      <c r="C155" t="str">
        <f>IF(B155="","",VLOOKUP(B155,'Eingabe Zweckbestimmungen'!#REF!,3,FALSE))</f>
        <v/>
      </c>
      <c r="D155" s="81" t="str">
        <f>IF(B155="","",IF(LEFT(B155,1)*1&gt;3,"Keine Zweckbindung",IF(B155="","",VLOOKUP(B155,'Eingabe Zweckbestimmungen'!#REF!,2,FALSE))))</f>
        <v/>
      </c>
      <c r="E155" s="144"/>
      <c r="F155" s="82" t="str">
        <f>IF($B155="","",IF(C155="Kollektenbons",SUM(Kollektenbons!C$10:C$109),IF(LEFT($B155,1)*1&gt;3,SUMIFS(Kollektenübersicht!H:H,Kollektenübersicht!$D:$D,Bestandsübersicht!$B155),IF(LEFT($B155,1)*1=1,SUMIFS(Kollektenübersicht!H:H,Kollektenübersicht!$E:$E,Bestandsübersicht!$D155),IF(OR(LEFT($B155,1)*1=2,LEFT($B155,1)*1=3),SUMIFS(Kollektenübersicht!H:H,Kollektenübersicht!$F:$F,Bestandsübersicht!$D155),"")))))</f>
        <v/>
      </c>
      <c r="G155" s="82" t="str">
        <f>IF($B155="","",IF(C155="Kollektenbons",SUM(Kollektenbons!F$10:F$109),IF(LEFT($B155,1)*1&gt;3,SUMIFS(Kollektenübersicht!J:J,Kollektenübersicht!$D:$D,Bestandsübersicht!$B155),IF(LEFT($B155,1)*1=1,SUMIFS(Kollektenübersicht!J:J,Kollektenübersicht!$E:$E,Bestandsübersicht!$D155),IF(OR(LEFT($B155,1)*1=2,LEFT($B155,1)*1=3),SUMIFS(Kollektenübersicht!J:J,Kollektenübersicht!$F:$F,Bestandsübersicht!$D155),"")))))</f>
        <v/>
      </c>
      <c r="H155" t="str">
        <f t="shared" si="4"/>
        <v/>
      </c>
    </row>
    <row r="156" spans="2:8" x14ac:dyDescent="0.25">
      <c r="B156" s="83" t="str">
        <f>IFERROR(SMALL(Nebenrechnung!C:C,Bestandsübersicht!A156),"")</f>
        <v/>
      </c>
      <c r="C156" t="str">
        <f>IF(B156="","",VLOOKUP(B156,'Eingabe Zweckbestimmungen'!#REF!,3,FALSE))</f>
        <v/>
      </c>
      <c r="D156" s="81" t="str">
        <f>IF(B156="","",IF(LEFT(B156,1)*1&gt;3,"Keine Zweckbindung",IF(B156="","",VLOOKUP(B156,'Eingabe Zweckbestimmungen'!#REF!,2,FALSE))))</f>
        <v/>
      </c>
      <c r="E156" s="144"/>
      <c r="F156" s="82" t="str">
        <f>IF($B156="","",IF(C156="Kollektenbons",SUM(Kollektenbons!C$10:C$109),IF(LEFT($B156,1)*1&gt;3,SUMIFS(Kollektenübersicht!H:H,Kollektenübersicht!$D:$D,Bestandsübersicht!$B156),IF(LEFT($B156,1)*1=1,SUMIFS(Kollektenübersicht!H:H,Kollektenübersicht!$E:$E,Bestandsübersicht!$D156),IF(OR(LEFT($B156,1)*1=2,LEFT($B156,1)*1=3),SUMIFS(Kollektenübersicht!H:H,Kollektenübersicht!$F:$F,Bestandsübersicht!$D156),"")))))</f>
        <v/>
      </c>
      <c r="G156" s="82" t="str">
        <f>IF($B156="","",IF(C156="Kollektenbons",SUM(Kollektenbons!F$10:F$109),IF(LEFT($B156,1)*1&gt;3,SUMIFS(Kollektenübersicht!J:J,Kollektenübersicht!$D:$D,Bestandsübersicht!$B156),IF(LEFT($B156,1)*1=1,SUMIFS(Kollektenübersicht!J:J,Kollektenübersicht!$E:$E,Bestandsübersicht!$D156),IF(OR(LEFT($B156,1)*1=2,LEFT($B156,1)*1=3),SUMIFS(Kollektenübersicht!J:J,Kollektenübersicht!$F:$F,Bestandsübersicht!$D156),"")))))</f>
        <v/>
      </c>
      <c r="H156" t="str">
        <f t="shared" si="4"/>
        <v/>
      </c>
    </row>
    <row r="157" spans="2:8" x14ac:dyDescent="0.25">
      <c r="B157" s="83" t="str">
        <f>IFERROR(SMALL(Nebenrechnung!C:C,Bestandsübersicht!A157),"")</f>
        <v/>
      </c>
      <c r="C157" t="str">
        <f>IF(B157="","",VLOOKUP(B157,'Eingabe Zweckbestimmungen'!#REF!,3,FALSE))</f>
        <v/>
      </c>
      <c r="D157" s="81" t="str">
        <f>IF(B157="","",IF(LEFT(B157,1)*1&gt;3,"Keine Zweckbindung",IF(B157="","",VLOOKUP(B157,'Eingabe Zweckbestimmungen'!#REF!,2,FALSE))))</f>
        <v/>
      </c>
      <c r="E157" s="144"/>
      <c r="F157" s="82" t="str">
        <f>IF($B157="","",IF(C157="Kollektenbons",SUM(Kollektenbons!C$10:C$109),IF(LEFT($B157,1)*1&gt;3,SUMIFS(Kollektenübersicht!H:H,Kollektenübersicht!$D:$D,Bestandsübersicht!$B157),IF(LEFT($B157,1)*1=1,SUMIFS(Kollektenübersicht!H:H,Kollektenübersicht!$E:$E,Bestandsübersicht!$D157),IF(OR(LEFT($B157,1)*1=2,LEFT($B157,1)*1=3),SUMIFS(Kollektenübersicht!H:H,Kollektenübersicht!$F:$F,Bestandsübersicht!$D157),"")))))</f>
        <v/>
      </c>
      <c r="G157" s="82" t="str">
        <f>IF($B157="","",IF(C157="Kollektenbons",SUM(Kollektenbons!F$10:F$109),IF(LEFT($B157,1)*1&gt;3,SUMIFS(Kollektenübersicht!J:J,Kollektenübersicht!$D:$D,Bestandsübersicht!$B157),IF(LEFT($B157,1)*1=1,SUMIFS(Kollektenübersicht!J:J,Kollektenübersicht!$E:$E,Bestandsübersicht!$D157),IF(OR(LEFT($B157,1)*1=2,LEFT($B157,1)*1=3),SUMIFS(Kollektenübersicht!J:J,Kollektenübersicht!$F:$F,Bestandsübersicht!$D157),"")))))</f>
        <v/>
      </c>
      <c r="H157" t="str">
        <f t="shared" si="4"/>
        <v/>
      </c>
    </row>
    <row r="158" spans="2:8" x14ac:dyDescent="0.25">
      <c r="B158" s="83" t="str">
        <f>IFERROR(SMALL(Nebenrechnung!C:C,Bestandsübersicht!A158),"")</f>
        <v/>
      </c>
      <c r="C158" t="str">
        <f>IF(B158="","",VLOOKUP(B158,'Eingabe Zweckbestimmungen'!#REF!,3,FALSE))</f>
        <v/>
      </c>
      <c r="D158" s="81" t="str">
        <f>IF(B158="","",IF(LEFT(B158,1)*1&gt;3,"Keine Zweckbindung",IF(B158="","",VLOOKUP(B158,'Eingabe Zweckbestimmungen'!#REF!,2,FALSE))))</f>
        <v/>
      </c>
      <c r="E158" s="144"/>
      <c r="F158" s="82" t="str">
        <f>IF($B158="","",IF(C158="Kollektenbons",SUM(Kollektenbons!C$10:C$109),IF(LEFT($B158,1)*1&gt;3,SUMIFS(Kollektenübersicht!H:H,Kollektenübersicht!$D:$D,Bestandsübersicht!$B158),IF(LEFT($B158,1)*1=1,SUMIFS(Kollektenübersicht!H:H,Kollektenübersicht!$E:$E,Bestandsübersicht!$D158),IF(OR(LEFT($B158,1)*1=2,LEFT($B158,1)*1=3),SUMIFS(Kollektenübersicht!H:H,Kollektenübersicht!$F:$F,Bestandsübersicht!$D158),"")))))</f>
        <v/>
      </c>
      <c r="G158" s="82" t="str">
        <f>IF($B158="","",IF(C158="Kollektenbons",SUM(Kollektenbons!F$10:F$109),IF(LEFT($B158,1)*1&gt;3,SUMIFS(Kollektenübersicht!J:J,Kollektenübersicht!$D:$D,Bestandsübersicht!$B158),IF(LEFT($B158,1)*1=1,SUMIFS(Kollektenübersicht!J:J,Kollektenübersicht!$E:$E,Bestandsübersicht!$D158),IF(OR(LEFT($B158,1)*1=2,LEFT($B158,1)*1=3),SUMIFS(Kollektenübersicht!J:J,Kollektenübersicht!$F:$F,Bestandsübersicht!$D158),"")))))</f>
        <v/>
      </c>
      <c r="H158" t="str">
        <f t="shared" si="4"/>
        <v/>
      </c>
    </row>
    <row r="159" spans="2:8" x14ac:dyDescent="0.25">
      <c r="B159" s="83" t="str">
        <f>IFERROR(SMALL(Nebenrechnung!C:C,Bestandsübersicht!A159),"")</f>
        <v/>
      </c>
      <c r="C159" t="str">
        <f>IF(B159="","",VLOOKUP(B159,'Eingabe Zweckbestimmungen'!#REF!,3,FALSE))</f>
        <v/>
      </c>
      <c r="D159" s="81" t="str">
        <f>IF(B159="","",IF(LEFT(B159,1)*1&gt;3,"Keine Zweckbindung",IF(B159="","",VLOOKUP(B159,'Eingabe Zweckbestimmungen'!#REF!,2,FALSE))))</f>
        <v/>
      </c>
      <c r="E159" s="144"/>
      <c r="F159" s="82" t="str">
        <f>IF($B159="","",IF(C159="Kollektenbons",SUM(Kollektenbons!C$10:C$109),IF(LEFT($B159,1)*1&gt;3,SUMIFS(Kollektenübersicht!H:H,Kollektenübersicht!$D:$D,Bestandsübersicht!$B159),IF(LEFT($B159,1)*1=1,SUMIFS(Kollektenübersicht!H:H,Kollektenübersicht!$E:$E,Bestandsübersicht!$D159),IF(OR(LEFT($B159,1)*1=2,LEFT($B159,1)*1=3),SUMIFS(Kollektenübersicht!H:H,Kollektenübersicht!$F:$F,Bestandsübersicht!$D159),"")))))</f>
        <v/>
      </c>
      <c r="G159" s="82" t="str">
        <f>IF($B159="","",IF(C159="Kollektenbons",SUM(Kollektenbons!F$10:F$109),IF(LEFT($B159,1)*1&gt;3,SUMIFS(Kollektenübersicht!J:J,Kollektenübersicht!$D:$D,Bestandsübersicht!$B159),IF(LEFT($B159,1)*1=1,SUMIFS(Kollektenübersicht!J:J,Kollektenübersicht!$E:$E,Bestandsübersicht!$D159),IF(OR(LEFT($B159,1)*1=2,LEFT($B159,1)*1=3),SUMIFS(Kollektenübersicht!J:J,Kollektenübersicht!$F:$F,Bestandsübersicht!$D159),"")))))</f>
        <v/>
      </c>
      <c r="H159" t="str">
        <f t="shared" si="4"/>
        <v/>
      </c>
    </row>
    <row r="160" spans="2:8" x14ac:dyDescent="0.25">
      <c r="B160" s="83" t="str">
        <f>IFERROR(SMALL(Nebenrechnung!C:C,Bestandsübersicht!A160),"")</f>
        <v/>
      </c>
      <c r="C160" t="str">
        <f>IF(B160="","",VLOOKUP(B160,'Eingabe Zweckbestimmungen'!#REF!,3,FALSE))</f>
        <v/>
      </c>
      <c r="D160" s="81" t="str">
        <f>IF(B160="","",IF(LEFT(B160,1)*1&gt;3,"Keine Zweckbindung",IF(B160="","",VLOOKUP(B160,'Eingabe Zweckbestimmungen'!#REF!,2,FALSE))))</f>
        <v/>
      </c>
      <c r="E160" s="144"/>
      <c r="F160" s="82" t="str">
        <f>IF($B160="","",IF(C160="Kollektenbons",SUM(Kollektenbons!C$10:C$109),IF(LEFT($B160,1)*1&gt;3,SUMIFS(Kollektenübersicht!H:H,Kollektenübersicht!$D:$D,Bestandsübersicht!$B160),IF(LEFT($B160,1)*1=1,SUMIFS(Kollektenübersicht!H:H,Kollektenübersicht!$E:$E,Bestandsübersicht!$D160),IF(OR(LEFT($B160,1)*1=2,LEFT($B160,1)*1=3),SUMIFS(Kollektenübersicht!H:H,Kollektenübersicht!$F:$F,Bestandsübersicht!$D160),"")))))</f>
        <v/>
      </c>
      <c r="G160" s="82" t="str">
        <f>IF($B160="","",IF(C160="Kollektenbons",SUM(Kollektenbons!F$10:F$109),IF(LEFT($B160,1)*1&gt;3,SUMIFS(Kollektenübersicht!J:J,Kollektenübersicht!$D:$D,Bestandsübersicht!$B160),IF(LEFT($B160,1)*1=1,SUMIFS(Kollektenübersicht!J:J,Kollektenübersicht!$E:$E,Bestandsübersicht!$D160),IF(OR(LEFT($B160,1)*1=2,LEFT($B160,1)*1=3),SUMIFS(Kollektenübersicht!J:J,Kollektenübersicht!$F:$F,Bestandsübersicht!$D160),"")))))</f>
        <v/>
      </c>
      <c r="H160" t="str">
        <f t="shared" si="4"/>
        <v/>
      </c>
    </row>
    <row r="161" spans="2:8" x14ac:dyDescent="0.25">
      <c r="B161" s="83" t="str">
        <f>IFERROR(SMALL(Nebenrechnung!C:C,Bestandsübersicht!A161),"")</f>
        <v/>
      </c>
      <c r="C161" t="str">
        <f>IF(B161="","",VLOOKUP(B161,'Eingabe Zweckbestimmungen'!#REF!,3,FALSE))</f>
        <v/>
      </c>
      <c r="D161" s="81" t="str">
        <f>IF(B161="","",IF(LEFT(B161,1)*1&gt;3,"Keine Zweckbindung",IF(B161="","",VLOOKUP(B161,'Eingabe Zweckbestimmungen'!#REF!,2,FALSE))))</f>
        <v/>
      </c>
      <c r="E161" s="144"/>
      <c r="F161" s="82" t="str">
        <f>IF($B161="","",IF(C161="Kollektenbons",SUM(Kollektenbons!C$10:C$109),IF(LEFT($B161,1)*1&gt;3,SUMIFS(Kollektenübersicht!H:H,Kollektenübersicht!$D:$D,Bestandsübersicht!$B161),IF(LEFT($B161,1)*1=1,SUMIFS(Kollektenübersicht!H:H,Kollektenübersicht!$E:$E,Bestandsübersicht!$D161),IF(OR(LEFT($B161,1)*1=2,LEFT($B161,1)*1=3),SUMIFS(Kollektenübersicht!H:H,Kollektenübersicht!$F:$F,Bestandsübersicht!$D161),"")))))</f>
        <v/>
      </c>
      <c r="G161" s="82" t="str">
        <f>IF($B161="","",IF(C161="Kollektenbons",SUM(Kollektenbons!F$10:F$109),IF(LEFT($B161,1)*1&gt;3,SUMIFS(Kollektenübersicht!J:J,Kollektenübersicht!$D:$D,Bestandsübersicht!$B161),IF(LEFT($B161,1)*1=1,SUMIFS(Kollektenübersicht!J:J,Kollektenübersicht!$E:$E,Bestandsübersicht!$D161),IF(OR(LEFT($B161,1)*1=2,LEFT($B161,1)*1=3),SUMIFS(Kollektenübersicht!J:J,Kollektenübersicht!$F:$F,Bestandsübersicht!$D161),"")))))</f>
        <v/>
      </c>
      <c r="H161" t="str">
        <f t="shared" si="4"/>
        <v/>
      </c>
    </row>
    <row r="162" spans="2:8" x14ac:dyDescent="0.25">
      <c r="B162" s="83" t="str">
        <f>IFERROR(SMALL(Nebenrechnung!C:C,Bestandsübersicht!A162),"")</f>
        <v/>
      </c>
      <c r="C162" t="str">
        <f>IF(B162="","",VLOOKUP(B162,'Eingabe Zweckbestimmungen'!#REF!,3,FALSE))</f>
        <v/>
      </c>
      <c r="D162" s="81" t="str">
        <f>IF(B162="","",IF(LEFT(B162,1)*1&gt;3,"Keine Zweckbindung",IF(B162="","",VLOOKUP(B162,'Eingabe Zweckbestimmungen'!#REF!,2,FALSE))))</f>
        <v/>
      </c>
      <c r="E162" s="144"/>
      <c r="F162" s="82" t="str">
        <f>IF($B162="","",IF(C162="Kollektenbons",SUM(Kollektenbons!C$10:C$109),IF(LEFT($B162,1)*1&gt;3,SUMIFS(Kollektenübersicht!H:H,Kollektenübersicht!$D:$D,Bestandsübersicht!$B162),IF(LEFT($B162,1)*1=1,SUMIFS(Kollektenübersicht!H:H,Kollektenübersicht!$E:$E,Bestandsübersicht!$D162),IF(OR(LEFT($B162,1)*1=2,LEFT($B162,1)*1=3),SUMIFS(Kollektenübersicht!H:H,Kollektenübersicht!$F:$F,Bestandsübersicht!$D162),"")))))</f>
        <v/>
      </c>
      <c r="G162" s="82" t="str">
        <f>IF($B162="","",IF(C162="Kollektenbons",SUM(Kollektenbons!F$10:F$109),IF(LEFT($B162,1)*1&gt;3,SUMIFS(Kollektenübersicht!J:J,Kollektenübersicht!$D:$D,Bestandsübersicht!$B162),IF(LEFT($B162,1)*1=1,SUMIFS(Kollektenübersicht!J:J,Kollektenübersicht!$E:$E,Bestandsübersicht!$D162),IF(OR(LEFT($B162,1)*1=2,LEFT($B162,1)*1=3),SUMIFS(Kollektenübersicht!J:J,Kollektenübersicht!$F:$F,Bestandsübersicht!$D162),"")))))</f>
        <v/>
      </c>
      <c r="H162" t="str">
        <f t="shared" si="4"/>
        <v/>
      </c>
    </row>
    <row r="163" spans="2:8" x14ac:dyDescent="0.25">
      <c r="B163" s="83" t="str">
        <f>IFERROR(SMALL(Nebenrechnung!C:C,Bestandsübersicht!A163),"")</f>
        <v/>
      </c>
      <c r="C163" t="str">
        <f>IF(B163="","",VLOOKUP(B163,'Eingabe Zweckbestimmungen'!#REF!,3,FALSE))</f>
        <v/>
      </c>
      <c r="D163" s="81" t="str">
        <f>IF(B163="","",IF(LEFT(B163,1)*1&gt;3,"Keine Zweckbindung",IF(B163="","",VLOOKUP(B163,'Eingabe Zweckbestimmungen'!#REF!,2,FALSE))))</f>
        <v/>
      </c>
      <c r="E163" s="144"/>
      <c r="F163" s="82" t="str">
        <f>IF($B163="","",IF(C163="Kollektenbons",SUM(Kollektenbons!C$10:C$109),IF(LEFT($B163,1)*1&gt;3,SUMIFS(Kollektenübersicht!H:H,Kollektenübersicht!$D:$D,Bestandsübersicht!$B163),IF(LEFT($B163,1)*1=1,SUMIFS(Kollektenübersicht!H:H,Kollektenübersicht!$E:$E,Bestandsübersicht!$D163),IF(OR(LEFT($B163,1)*1=2,LEFT($B163,1)*1=3),SUMIFS(Kollektenübersicht!H:H,Kollektenübersicht!$F:$F,Bestandsübersicht!$D163),"")))))</f>
        <v/>
      </c>
      <c r="G163" s="82" t="str">
        <f>IF($B163="","",IF(C163="Kollektenbons",SUM(Kollektenbons!F$10:F$109),IF(LEFT($B163,1)*1&gt;3,SUMIFS(Kollektenübersicht!J:J,Kollektenübersicht!$D:$D,Bestandsübersicht!$B163),IF(LEFT($B163,1)*1=1,SUMIFS(Kollektenübersicht!J:J,Kollektenübersicht!$E:$E,Bestandsübersicht!$D163),IF(OR(LEFT($B163,1)*1=2,LEFT($B163,1)*1=3),SUMIFS(Kollektenübersicht!J:J,Kollektenübersicht!$F:$F,Bestandsübersicht!$D163),"")))))</f>
        <v/>
      </c>
      <c r="H163" t="str">
        <f t="shared" si="4"/>
        <v/>
      </c>
    </row>
    <row r="164" spans="2:8" x14ac:dyDescent="0.25">
      <c r="B164" s="83" t="str">
        <f>IFERROR(SMALL(Nebenrechnung!C:C,Bestandsübersicht!A164),"")</f>
        <v/>
      </c>
      <c r="C164" t="str">
        <f>IF(B164="","",VLOOKUP(B164,'Eingabe Zweckbestimmungen'!#REF!,3,FALSE))</f>
        <v/>
      </c>
      <c r="D164" s="81" t="str">
        <f>IF(B164="","",IF(LEFT(B164,1)*1&gt;3,"Keine Zweckbindung",IF(B164="","",VLOOKUP(B164,'Eingabe Zweckbestimmungen'!#REF!,2,FALSE))))</f>
        <v/>
      </c>
      <c r="E164" s="144"/>
      <c r="F164" s="82" t="str">
        <f>IF($B164="","",IF(C164="Kollektenbons",SUM(Kollektenbons!C$10:C$109),IF(LEFT($B164,1)*1&gt;3,SUMIFS(Kollektenübersicht!H:H,Kollektenübersicht!$D:$D,Bestandsübersicht!$B164),IF(LEFT($B164,1)*1=1,SUMIFS(Kollektenübersicht!H:H,Kollektenübersicht!$E:$E,Bestandsübersicht!$D164),IF(OR(LEFT($B164,1)*1=2,LEFT($B164,1)*1=3),SUMIFS(Kollektenübersicht!H:H,Kollektenübersicht!$F:$F,Bestandsübersicht!$D164),"")))))</f>
        <v/>
      </c>
      <c r="G164" s="82" t="str">
        <f>IF($B164="","",IF(C164="Kollektenbons",SUM(Kollektenbons!F$10:F$109),IF(LEFT($B164,1)*1&gt;3,SUMIFS(Kollektenübersicht!J:J,Kollektenübersicht!$D:$D,Bestandsübersicht!$B164),IF(LEFT($B164,1)*1=1,SUMIFS(Kollektenübersicht!J:J,Kollektenübersicht!$E:$E,Bestandsübersicht!$D164),IF(OR(LEFT($B164,1)*1=2,LEFT($B164,1)*1=3),SUMIFS(Kollektenübersicht!J:J,Kollektenübersicht!$F:$F,Bestandsübersicht!$D164),"")))))</f>
        <v/>
      </c>
      <c r="H164" t="str">
        <f t="shared" si="4"/>
        <v/>
      </c>
    </row>
    <row r="165" spans="2:8" x14ac:dyDescent="0.25">
      <c r="B165" s="83" t="str">
        <f>IFERROR(SMALL(Nebenrechnung!C:C,Bestandsübersicht!A165),"")</f>
        <v/>
      </c>
      <c r="C165" t="str">
        <f>IF(B165="","",VLOOKUP(B165,'Eingabe Zweckbestimmungen'!#REF!,3,FALSE))</f>
        <v/>
      </c>
      <c r="D165" s="81" t="str">
        <f>IF(B165="","",IF(LEFT(B165,1)*1&gt;3,"Keine Zweckbindung",IF(B165="","",VLOOKUP(B165,'Eingabe Zweckbestimmungen'!#REF!,2,FALSE))))</f>
        <v/>
      </c>
      <c r="E165" s="144"/>
      <c r="F165" s="82" t="str">
        <f>IF($B165="","",IF(C165="Kollektenbons",SUM(Kollektenbons!C$10:C$109),IF(LEFT($B165,1)*1&gt;3,SUMIFS(Kollektenübersicht!H:H,Kollektenübersicht!$D:$D,Bestandsübersicht!$B165),IF(LEFT($B165,1)*1=1,SUMIFS(Kollektenübersicht!H:H,Kollektenübersicht!$E:$E,Bestandsübersicht!$D165),IF(OR(LEFT($B165,1)*1=2,LEFT($B165,1)*1=3),SUMIFS(Kollektenübersicht!H:H,Kollektenübersicht!$F:$F,Bestandsübersicht!$D165),"")))))</f>
        <v/>
      </c>
      <c r="G165" s="82" t="str">
        <f>IF($B165="","",IF(C165="Kollektenbons",SUM(Kollektenbons!F$10:F$109),IF(LEFT($B165,1)*1&gt;3,SUMIFS(Kollektenübersicht!J:J,Kollektenübersicht!$D:$D,Bestandsübersicht!$B165),IF(LEFT($B165,1)*1=1,SUMIFS(Kollektenübersicht!J:J,Kollektenübersicht!$E:$E,Bestandsübersicht!$D165),IF(OR(LEFT($B165,1)*1=2,LEFT($B165,1)*1=3),SUMIFS(Kollektenübersicht!J:J,Kollektenübersicht!$F:$F,Bestandsübersicht!$D165),"")))))</f>
        <v/>
      </c>
      <c r="H165" t="str">
        <f t="shared" si="4"/>
        <v/>
      </c>
    </row>
    <row r="166" spans="2:8" x14ac:dyDescent="0.25">
      <c r="B166" s="83" t="str">
        <f>IFERROR(SMALL(Nebenrechnung!C:C,Bestandsübersicht!A166),"")</f>
        <v/>
      </c>
      <c r="C166" t="str">
        <f>IF(B166="","",VLOOKUP(B166,'Eingabe Zweckbestimmungen'!#REF!,3,FALSE))</f>
        <v/>
      </c>
      <c r="D166" s="81" t="str">
        <f>IF(B166="","",IF(LEFT(B166,1)*1&gt;3,"Keine Zweckbindung",IF(B166="","",VLOOKUP(B166,'Eingabe Zweckbestimmungen'!#REF!,2,FALSE))))</f>
        <v/>
      </c>
      <c r="E166" s="144"/>
      <c r="F166" s="82" t="str">
        <f>IF($B166="","",IF(C166="Kollektenbons",SUM(Kollektenbons!C$10:C$109),IF(LEFT($B166,1)*1&gt;3,SUMIFS(Kollektenübersicht!H:H,Kollektenübersicht!$D:$D,Bestandsübersicht!$B166),IF(LEFT($B166,1)*1=1,SUMIFS(Kollektenübersicht!H:H,Kollektenübersicht!$E:$E,Bestandsübersicht!$D166),IF(OR(LEFT($B166,1)*1=2,LEFT($B166,1)*1=3),SUMIFS(Kollektenübersicht!H:H,Kollektenübersicht!$F:$F,Bestandsübersicht!$D166),"")))))</f>
        <v/>
      </c>
      <c r="G166" s="82" t="str">
        <f>IF($B166="","",IF(C166="Kollektenbons",SUM(Kollektenbons!F$10:F$109),IF(LEFT($B166,1)*1&gt;3,SUMIFS(Kollektenübersicht!J:J,Kollektenübersicht!$D:$D,Bestandsübersicht!$B166),IF(LEFT($B166,1)*1=1,SUMIFS(Kollektenübersicht!J:J,Kollektenübersicht!$E:$E,Bestandsübersicht!$D166),IF(OR(LEFT($B166,1)*1=2,LEFT($B166,1)*1=3),SUMIFS(Kollektenübersicht!J:J,Kollektenübersicht!$F:$F,Bestandsübersicht!$D166),"")))))</f>
        <v/>
      </c>
      <c r="H166" t="str">
        <f t="shared" si="4"/>
        <v/>
      </c>
    </row>
    <row r="167" spans="2:8" x14ac:dyDescent="0.25">
      <c r="B167" s="83" t="str">
        <f>IFERROR(SMALL(Nebenrechnung!C:C,Bestandsübersicht!A167),"")</f>
        <v/>
      </c>
      <c r="C167" t="str">
        <f>IF(B167="","",VLOOKUP(B167,'Eingabe Zweckbestimmungen'!#REF!,3,FALSE))</f>
        <v/>
      </c>
      <c r="D167" s="81" t="str">
        <f>IF(B167="","",IF(LEFT(B167,1)*1&gt;3,"Keine Zweckbindung",IF(B167="","",VLOOKUP(B167,'Eingabe Zweckbestimmungen'!#REF!,2,FALSE))))</f>
        <v/>
      </c>
      <c r="E167" s="144"/>
      <c r="F167" s="82" t="str">
        <f>IF($B167="","",IF(C167="Kollektenbons",SUM(Kollektenbons!C$10:C$109),IF(LEFT($B167,1)*1&gt;3,SUMIFS(Kollektenübersicht!H:H,Kollektenübersicht!$D:$D,Bestandsübersicht!$B167),IF(LEFT($B167,1)*1=1,SUMIFS(Kollektenübersicht!H:H,Kollektenübersicht!$E:$E,Bestandsübersicht!$D167),IF(OR(LEFT($B167,1)*1=2,LEFT($B167,1)*1=3),SUMIFS(Kollektenübersicht!H:H,Kollektenübersicht!$F:$F,Bestandsübersicht!$D167),"")))))</f>
        <v/>
      </c>
      <c r="G167" s="82" t="str">
        <f>IF($B167="","",IF(C167="Kollektenbons",SUM(Kollektenbons!F$10:F$109),IF(LEFT($B167,1)*1&gt;3,SUMIFS(Kollektenübersicht!J:J,Kollektenübersicht!$D:$D,Bestandsübersicht!$B167),IF(LEFT($B167,1)*1=1,SUMIFS(Kollektenübersicht!J:J,Kollektenübersicht!$E:$E,Bestandsübersicht!$D167),IF(OR(LEFT($B167,1)*1=2,LEFT($B167,1)*1=3),SUMIFS(Kollektenübersicht!J:J,Kollektenübersicht!$F:$F,Bestandsübersicht!$D167),"")))))</f>
        <v/>
      </c>
      <c r="H167" t="str">
        <f t="shared" si="4"/>
        <v/>
      </c>
    </row>
    <row r="168" spans="2:8" x14ac:dyDescent="0.25">
      <c r="B168" s="83" t="str">
        <f>IFERROR(SMALL(Nebenrechnung!C:C,Bestandsübersicht!A168),"")</f>
        <v/>
      </c>
      <c r="C168" t="str">
        <f>IF(B168="","",VLOOKUP(B168,'Eingabe Zweckbestimmungen'!#REF!,3,FALSE))</f>
        <v/>
      </c>
      <c r="D168" s="81" t="str">
        <f>IF(B168="","",IF(LEFT(B168,1)*1&gt;3,"Keine Zweckbindung",IF(B168="","",VLOOKUP(B168,'Eingabe Zweckbestimmungen'!#REF!,2,FALSE))))</f>
        <v/>
      </c>
      <c r="E168" s="144"/>
      <c r="F168" s="82" t="str">
        <f>IF($B168="","",IF(C168="Kollektenbons",SUM(Kollektenbons!C$10:C$109),IF(LEFT($B168,1)*1&gt;3,SUMIFS(Kollektenübersicht!H:H,Kollektenübersicht!$D:$D,Bestandsübersicht!$B168),IF(LEFT($B168,1)*1=1,SUMIFS(Kollektenübersicht!H:H,Kollektenübersicht!$E:$E,Bestandsübersicht!$D168),IF(OR(LEFT($B168,1)*1=2,LEFT($B168,1)*1=3),SUMIFS(Kollektenübersicht!H:H,Kollektenübersicht!$F:$F,Bestandsübersicht!$D168),"")))))</f>
        <v/>
      </c>
      <c r="G168" s="82" t="str">
        <f>IF($B168="","",IF(C168="Kollektenbons",SUM(Kollektenbons!F$10:F$109),IF(LEFT($B168,1)*1&gt;3,SUMIFS(Kollektenübersicht!J:J,Kollektenübersicht!$D:$D,Bestandsübersicht!$B168),IF(LEFT($B168,1)*1=1,SUMIFS(Kollektenübersicht!J:J,Kollektenübersicht!$E:$E,Bestandsübersicht!$D168),IF(OR(LEFT($B168,1)*1=2,LEFT($B168,1)*1=3),SUMIFS(Kollektenübersicht!J:J,Kollektenübersicht!$F:$F,Bestandsübersicht!$D168),"")))))</f>
        <v/>
      </c>
      <c r="H168" t="str">
        <f t="shared" si="4"/>
        <v/>
      </c>
    </row>
    <row r="169" spans="2:8" x14ac:dyDescent="0.25">
      <c r="B169" s="83" t="str">
        <f>IFERROR(SMALL(Nebenrechnung!C:C,Bestandsübersicht!A169),"")</f>
        <v/>
      </c>
      <c r="C169" t="str">
        <f>IF(B169="","",VLOOKUP(B169,'Eingabe Zweckbestimmungen'!#REF!,3,FALSE))</f>
        <v/>
      </c>
      <c r="D169" s="81" t="str">
        <f>IF(B169="","",IF(LEFT(B169,1)*1&gt;3,"Keine Zweckbindung",IF(B169="","",VLOOKUP(B169,'Eingabe Zweckbestimmungen'!#REF!,2,FALSE))))</f>
        <v/>
      </c>
      <c r="E169" s="144"/>
      <c r="F169" s="82" t="str">
        <f>IF($B169="","",IF(C169="Kollektenbons",SUM(Kollektenbons!C$10:C$109),IF(LEFT($B169,1)*1&gt;3,SUMIFS(Kollektenübersicht!H:H,Kollektenübersicht!$D:$D,Bestandsübersicht!$B169),IF(LEFT($B169,1)*1=1,SUMIFS(Kollektenübersicht!H:H,Kollektenübersicht!$E:$E,Bestandsübersicht!$D169),IF(OR(LEFT($B169,1)*1=2,LEFT($B169,1)*1=3),SUMIFS(Kollektenübersicht!H:H,Kollektenübersicht!$F:$F,Bestandsübersicht!$D169),"")))))</f>
        <v/>
      </c>
      <c r="G169" s="82" t="str">
        <f>IF($B169="","",IF(C169="Kollektenbons",SUM(Kollektenbons!F$10:F$109),IF(LEFT($B169,1)*1&gt;3,SUMIFS(Kollektenübersicht!J:J,Kollektenübersicht!$D:$D,Bestandsübersicht!$B169),IF(LEFT($B169,1)*1=1,SUMIFS(Kollektenübersicht!J:J,Kollektenübersicht!$E:$E,Bestandsübersicht!$D169),IF(OR(LEFT($B169,1)*1=2,LEFT($B169,1)*1=3),SUMIFS(Kollektenübersicht!J:J,Kollektenübersicht!$F:$F,Bestandsübersicht!$D169),"")))))</f>
        <v/>
      </c>
      <c r="H169" t="str">
        <f t="shared" si="4"/>
        <v/>
      </c>
    </row>
    <row r="170" spans="2:8" x14ac:dyDescent="0.25">
      <c r="B170" s="83" t="str">
        <f>IFERROR(SMALL(Nebenrechnung!C:C,Bestandsübersicht!A170),"")</f>
        <v/>
      </c>
      <c r="C170" t="str">
        <f>IF(B170="","",VLOOKUP(B170,'Eingabe Zweckbestimmungen'!#REF!,3,FALSE))</f>
        <v/>
      </c>
      <c r="D170" s="81" t="str">
        <f>IF(B170="","",IF(LEFT(B170,1)*1&gt;3,"Keine Zweckbindung",IF(B170="","",VLOOKUP(B170,'Eingabe Zweckbestimmungen'!#REF!,2,FALSE))))</f>
        <v/>
      </c>
      <c r="E170" s="144"/>
      <c r="F170" s="82" t="str">
        <f>IF($B170="","",IF(C170="Kollektenbons",SUM(Kollektenbons!C$10:C$109),IF(LEFT($B170,1)*1&gt;3,SUMIFS(Kollektenübersicht!H:H,Kollektenübersicht!$D:$D,Bestandsübersicht!$B170),IF(LEFT($B170,1)*1=1,SUMIFS(Kollektenübersicht!H:H,Kollektenübersicht!$E:$E,Bestandsübersicht!$D170),IF(OR(LEFT($B170,1)*1=2,LEFT($B170,1)*1=3),SUMIFS(Kollektenübersicht!H:H,Kollektenübersicht!$F:$F,Bestandsübersicht!$D170),"")))))</f>
        <v/>
      </c>
      <c r="G170" s="82" t="str">
        <f>IF($B170="","",IF(C170="Kollektenbons",SUM(Kollektenbons!F$10:F$109),IF(LEFT($B170,1)*1&gt;3,SUMIFS(Kollektenübersicht!J:J,Kollektenübersicht!$D:$D,Bestandsübersicht!$B170),IF(LEFT($B170,1)*1=1,SUMIFS(Kollektenübersicht!J:J,Kollektenübersicht!$E:$E,Bestandsübersicht!$D170),IF(OR(LEFT($B170,1)*1=2,LEFT($B170,1)*1=3),SUMIFS(Kollektenübersicht!J:J,Kollektenübersicht!$F:$F,Bestandsübersicht!$D170),"")))))</f>
        <v/>
      </c>
      <c r="H170" t="str">
        <f t="shared" si="4"/>
        <v/>
      </c>
    </row>
    <row r="171" spans="2:8" x14ac:dyDescent="0.25">
      <c r="B171" s="83" t="str">
        <f>IFERROR(SMALL(Nebenrechnung!C:C,Bestandsübersicht!A171),"")</f>
        <v/>
      </c>
      <c r="C171" t="str">
        <f>IF(B171="","",VLOOKUP(B171,'Eingabe Zweckbestimmungen'!#REF!,3,FALSE))</f>
        <v/>
      </c>
      <c r="D171" s="81" t="str">
        <f>IF(B171="","",IF(LEFT(B171,1)*1&gt;3,"Keine Zweckbindung",IF(B171="","",VLOOKUP(B171,'Eingabe Zweckbestimmungen'!#REF!,2,FALSE))))</f>
        <v/>
      </c>
      <c r="E171" s="144"/>
      <c r="F171" s="82" t="str">
        <f>IF($B171="","",IF(C171="Kollektenbons",SUM(Kollektenbons!C$10:C$109),IF(LEFT($B171,1)*1&gt;3,SUMIFS(Kollektenübersicht!H:H,Kollektenübersicht!$D:$D,Bestandsübersicht!$B171),IF(LEFT($B171,1)*1=1,SUMIFS(Kollektenübersicht!H:H,Kollektenübersicht!$E:$E,Bestandsübersicht!$D171),IF(OR(LEFT($B171,1)*1=2,LEFT($B171,1)*1=3),SUMIFS(Kollektenübersicht!H:H,Kollektenübersicht!$F:$F,Bestandsübersicht!$D171),"")))))</f>
        <v/>
      </c>
      <c r="G171" s="82" t="str">
        <f>IF($B171="","",IF(C171="Kollektenbons",SUM(Kollektenbons!F$10:F$109),IF(LEFT($B171,1)*1&gt;3,SUMIFS(Kollektenübersicht!J:J,Kollektenübersicht!$D:$D,Bestandsübersicht!$B171),IF(LEFT($B171,1)*1=1,SUMIFS(Kollektenübersicht!J:J,Kollektenübersicht!$E:$E,Bestandsübersicht!$D171),IF(OR(LEFT($B171,1)*1=2,LEFT($B171,1)*1=3),SUMIFS(Kollektenübersicht!J:J,Kollektenübersicht!$F:$F,Bestandsübersicht!$D171),"")))))</f>
        <v/>
      </c>
      <c r="H171" t="str">
        <f t="shared" si="4"/>
        <v/>
      </c>
    </row>
    <row r="172" spans="2:8" x14ac:dyDescent="0.25">
      <c r="B172" s="83" t="str">
        <f>IFERROR(SMALL(Nebenrechnung!C:C,Bestandsübersicht!A172),"")</f>
        <v/>
      </c>
      <c r="C172" t="str">
        <f>IF(B172="","",VLOOKUP(B172,'Eingabe Zweckbestimmungen'!#REF!,3,FALSE))</f>
        <v/>
      </c>
      <c r="D172" s="81" t="str">
        <f>IF(B172="","",IF(LEFT(B172,1)*1&gt;3,"Keine Zweckbindung",IF(B172="","",VLOOKUP(B172,'Eingabe Zweckbestimmungen'!#REF!,2,FALSE))))</f>
        <v/>
      </c>
      <c r="E172" s="144"/>
      <c r="F172" s="82" t="str">
        <f>IF($B172="","",IF(C172="Kollektenbons",SUM(Kollektenbons!C$10:C$109),IF(LEFT($B172,1)*1&gt;3,SUMIFS(Kollektenübersicht!H:H,Kollektenübersicht!$D:$D,Bestandsübersicht!$B172),IF(LEFT($B172,1)*1=1,SUMIFS(Kollektenübersicht!H:H,Kollektenübersicht!$E:$E,Bestandsübersicht!$D172),IF(OR(LEFT($B172,1)*1=2,LEFT($B172,1)*1=3),SUMIFS(Kollektenübersicht!H:H,Kollektenübersicht!$F:$F,Bestandsübersicht!$D172),"")))))</f>
        <v/>
      </c>
      <c r="G172" s="82" t="str">
        <f>IF($B172="","",IF(C172="Kollektenbons",SUM(Kollektenbons!F$10:F$109),IF(LEFT($B172,1)*1&gt;3,SUMIFS(Kollektenübersicht!J:J,Kollektenübersicht!$D:$D,Bestandsübersicht!$B172),IF(LEFT($B172,1)*1=1,SUMIFS(Kollektenübersicht!J:J,Kollektenübersicht!$E:$E,Bestandsübersicht!$D172),IF(OR(LEFT($B172,1)*1=2,LEFT($B172,1)*1=3),SUMIFS(Kollektenübersicht!J:J,Kollektenübersicht!$F:$F,Bestandsübersicht!$D172),"")))))</f>
        <v/>
      </c>
      <c r="H172" t="str">
        <f t="shared" ref="H172:H177" si="5">IF(B172="","",E172+F172+G172)</f>
        <v/>
      </c>
    </row>
    <row r="173" spans="2:8" x14ac:dyDescent="0.25">
      <c r="B173" s="83" t="str">
        <f>IFERROR(SMALL(Nebenrechnung!C:C,Bestandsübersicht!A173),"")</f>
        <v/>
      </c>
      <c r="C173" t="str">
        <f>IF(B173="","",VLOOKUP(B173,'Eingabe Zweckbestimmungen'!#REF!,3,FALSE))</f>
        <v/>
      </c>
      <c r="D173" s="81" t="str">
        <f>IF(B173="","",IF(LEFT(B173,1)*1&gt;3,"Keine Zweckbindung",IF(B173="","",VLOOKUP(B173,'Eingabe Zweckbestimmungen'!#REF!,2,FALSE))))</f>
        <v/>
      </c>
      <c r="E173" s="144"/>
      <c r="F173" s="82" t="str">
        <f>IF($B173="","",IF(C173="Kollektenbons",SUM(Kollektenbons!C$10:C$109),IF(LEFT($B173,1)*1&gt;3,SUMIFS(Kollektenübersicht!H:H,Kollektenübersicht!$D:$D,Bestandsübersicht!$B173),IF(LEFT($B173,1)*1=1,SUMIFS(Kollektenübersicht!H:H,Kollektenübersicht!$E:$E,Bestandsübersicht!$D173),IF(OR(LEFT($B173,1)*1=2,LEFT($B173,1)*1=3),SUMIFS(Kollektenübersicht!H:H,Kollektenübersicht!$F:$F,Bestandsübersicht!$D173),"")))))</f>
        <v/>
      </c>
      <c r="G173" s="82" t="str">
        <f>IF($B173="","",IF(C173="Kollektenbons",SUM(Kollektenbons!F$10:F$109),IF(LEFT($B173,1)*1&gt;3,SUMIFS(Kollektenübersicht!J:J,Kollektenübersicht!$D:$D,Bestandsübersicht!$B173),IF(LEFT($B173,1)*1=1,SUMIFS(Kollektenübersicht!J:J,Kollektenübersicht!$E:$E,Bestandsübersicht!$D173),IF(OR(LEFT($B173,1)*1=2,LEFT($B173,1)*1=3),SUMIFS(Kollektenübersicht!J:J,Kollektenübersicht!$F:$F,Bestandsübersicht!$D173),"")))))</f>
        <v/>
      </c>
      <c r="H173" t="str">
        <f t="shared" si="5"/>
        <v/>
      </c>
    </row>
    <row r="174" spans="2:8" x14ac:dyDescent="0.25">
      <c r="B174" s="83" t="str">
        <f>IFERROR(SMALL(Nebenrechnung!C:C,Bestandsübersicht!A174),"")</f>
        <v/>
      </c>
      <c r="C174" t="str">
        <f>IF(B174="","",VLOOKUP(B174,'Eingabe Zweckbestimmungen'!#REF!,3,FALSE))</f>
        <v/>
      </c>
      <c r="D174" s="81" t="str">
        <f>IF(B174="","",IF(LEFT(B174,1)*1&gt;3,"Keine Zweckbindung",IF(B174="","",VLOOKUP(B174,'Eingabe Zweckbestimmungen'!#REF!,2,FALSE))))</f>
        <v/>
      </c>
      <c r="E174" s="144"/>
      <c r="F174" s="82" t="str">
        <f>IF($B174="","",IF(C174="Kollektenbons",SUM(Kollektenbons!C$10:C$109),IF(LEFT($B174,1)*1&gt;3,SUMIFS(Kollektenübersicht!H:H,Kollektenübersicht!$D:$D,Bestandsübersicht!$B174),IF(LEFT($B174,1)*1=1,SUMIFS(Kollektenübersicht!H:H,Kollektenübersicht!$E:$E,Bestandsübersicht!$D174),IF(OR(LEFT($B174,1)*1=2,LEFT($B174,1)*1=3),SUMIFS(Kollektenübersicht!H:H,Kollektenübersicht!$F:$F,Bestandsübersicht!$D174),"")))))</f>
        <v/>
      </c>
      <c r="G174" s="82" t="str">
        <f>IF($B174="","",IF(C174="Kollektenbons",SUM(Kollektenbons!F$10:F$109),IF(LEFT($B174,1)*1&gt;3,SUMIFS(Kollektenübersicht!J:J,Kollektenübersicht!$D:$D,Bestandsübersicht!$B174),IF(LEFT($B174,1)*1=1,SUMIFS(Kollektenübersicht!J:J,Kollektenübersicht!$E:$E,Bestandsübersicht!$D174),IF(OR(LEFT($B174,1)*1=2,LEFT($B174,1)*1=3),SUMIFS(Kollektenübersicht!J:J,Kollektenübersicht!$F:$F,Bestandsübersicht!$D174),"")))))</f>
        <v/>
      </c>
      <c r="H174" t="str">
        <f t="shared" si="5"/>
        <v/>
      </c>
    </row>
    <row r="175" spans="2:8" x14ac:dyDescent="0.25">
      <c r="B175" s="83" t="str">
        <f>IFERROR(SMALL(Nebenrechnung!C:C,Bestandsübersicht!A175),"")</f>
        <v/>
      </c>
      <c r="C175" t="str">
        <f>IF(B175="","",VLOOKUP(B175,'Eingabe Zweckbestimmungen'!#REF!,3,FALSE))</f>
        <v/>
      </c>
      <c r="D175" s="81" t="str">
        <f>IF(B175="","",IF(LEFT(B175,1)*1&gt;3,"Keine Zweckbindung",IF(B175="","",VLOOKUP(B175,'Eingabe Zweckbestimmungen'!#REF!,2,FALSE))))</f>
        <v/>
      </c>
      <c r="E175" s="144"/>
      <c r="F175" s="82" t="str">
        <f>IF($B175="","",IF(C175="Kollektenbons",SUM(Kollektenbons!C$10:C$109),IF(LEFT($B175,1)*1&gt;3,SUMIFS(Kollektenübersicht!H:H,Kollektenübersicht!$D:$D,Bestandsübersicht!$B175),IF(LEFT($B175,1)*1=1,SUMIFS(Kollektenübersicht!H:H,Kollektenübersicht!$E:$E,Bestandsübersicht!$D175),IF(OR(LEFT($B175,1)*1=2,LEFT($B175,1)*1=3),SUMIFS(Kollektenübersicht!H:H,Kollektenübersicht!$F:$F,Bestandsübersicht!$D175),"")))))</f>
        <v/>
      </c>
      <c r="G175" s="82" t="str">
        <f>IF($B175="","",IF(C175="Kollektenbons",SUM(Kollektenbons!F$10:F$109),IF(LEFT($B175,1)*1&gt;3,SUMIFS(Kollektenübersicht!J:J,Kollektenübersicht!$D:$D,Bestandsübersicht!$B175),IF(LEFT($B175,1)*1=1,SUMIFS(Kollektenübersicht!J:J,Kollektenübersicht!$E:$E,Bestandsübersicht!$D175),IF(OR(LEFT($B175,1)*1=2,LEFT($B175,1)*1=3),SUMIFS(Kollektenübersicht!J:J,Kollektenübersicht!$F:$F,Bestandsübersicht!$D175),"")))))</f>
        <v/>
      </c>
      <c r="H175" t="str">
        <f t="shared" si="5"/>
        <v/>
      </c>
    </row>
    <row r="176" spans="2:8" x14ac:dyDescent="0.25">
      <c r="B176" s="83" t="str">
        <f>IFERROR(SMALL(Nebenrechnung!C:C,Bestandsübersicht!A176),"")</f>
        <v/>
      </c>
      <c r="C176" t="str">
        <f>IF(B176="","",VLOOKUP(B176,'Eingabe Zweckbestimmungen'!#REF!,3,FALSE))</f>
        <v/>
      </c>
      <c r="D176" s="81" t="str">
        <f>IF(B176="","",IF(LEFT(B176,1)*1&gt;3,"Keine Zweckbindung",IF(B176="","",VLOOKUP(B176,'Eingabe Zweckbestimmungen'!#REF!,2,FALSE))))</f>
        <v/>
      </c>
      <c r="E176" s="144"/>
      <c r="F176" s="82" t="str">
        <f>IF($B176="","",IF(C176="Kollektenbons",SUM(Kollektenbons!C$10:C$109),IF(LEFT($B176,1)*1&gt;3,SUMIFS(Kollektenübersicht!H:H,Kollektenübersicht!$D:$D,Bestandsübersicht!$B176),IF(LEFT($B176,1)*1=1,SUMIFS(Kollektenübersicht!H:H,Kollektenübersicht!$E:$E,Bestandsübersicht!$D176),IF(OR(LEFT($B176,1)*1=2,LEFT($B176,1)*1=3),SUMIFS(Kollektenübersicht!H:H,Kollektenübersicht!$F:$F,Bestandsübersicht!$D176),"")))))</f>
        <v/>
      </c>
      <c r="G176" s="82" t="str">
        <f>IF($B176="","",IF(C176="Kollektenbons",SUM(Kollektenbons!F$10:F$109),IF(LEFT($B176,1)*1&gt;3,SUMIFS(Kollektenübersicht!J:J,Kollektenübersicht!$D:$D,Bestandsübersicht!$B176),IF(LEFT($B176,1)*1=1,SUMIFS(Kollektenübersicht!J:J,Kollektenübersicht!$E:$E,Bestandsübersicht!$D176),IF(OR(LEFT($B176,1)*1=2,LEFT($B176,1)*1=3),SUMIFS(Kollektenübersicht!J:J,Kollektenübersicht!$F:$F,Bestandsübersicht!$D176),"")))))</f>
        <v/>
      </c>
      <c r="H176" t="str">
        <f t="shared" si="5"/>
        <v/>
      </c>
    </row>
    <row r="177" spans="2:8" x14ac:dyDescent="0.25">
      <c r="B177" s="83" t="str">
        <f>IFERROR(SMALL(Nebenrechnung!C:C,Bestandsübersicht!A177),"")</f>
        <v/>
      </c>
      <c r="C177" t="str">
        <f>IF(B177="","",VLOOKUP(B177,'Eingabe Zweckbestimmungen'!#REF!,3,FALSE))</f>
        <v/>
      </c>
      <c r="D177" s="81" t="str">
        <f>IF(B177="","",IF(LEFT(B177,1)*1&gt;3,"Keine Zweckbindung",IF(B177="","",VLOOKUP(B177,'Eingabe Zweckbestimmungen'!#REF!,2,FALSE))))</f>
        <v/>
      </c>
      <c r="E177" s="144"/>
      <c r="F177" s="82" t="str">
        <f>IF($B177="","",IF(C177="Kollektenbons",SUM(Kollektenbons!C$10:C$109),IF(LEFT($B177,1)*1&gt;3,SUMIFS(Kollektenübersicht!H:H,Kollektenübersicht!$D:$D,Bestandsübersicht!$B177),IF(LEFT($B177,1)*1=1,SUMIFS(Kollektenübersicht!H:H,Kollektenübersicht!$E:$E,Bestandsübersicht!$D177),IF(OR(LEFT($B177,1)*1=2,LEFT($B177,1)*1=3),SUMIFS(Kollektenübersicht!H:H,Kollektenübersicht!$F:$F,Bestandsübersicht!$D177),"")))))</f>
        <v/>
      </c>
      <c r="G177" s="82" t="str">
        <f>IF($B177="","",IF(C177="Kollektenbons",SUM(Kollektenbons!F$10:F$109),IF(LEFT($B177,1)*1&gt;3,SUMIFS(Kollektenübersicht!J:J,Kollektenübersicht!$D:$D,Bestandsübersicht!$B177),IF(LEFT($B177,1)*1=1,SUMIFS(Kollektenübersicht!J:J,Kollektenübersicht!$E:$E,Bestandsübersicht!$D177),IF(OR(LEFT($B177,1)*1=2,LEFT($B177,1)*1=3),SUMIFS(Kollektenübersicht!J:J,Kollektenübersicht!$F:$F,Bestandsübersicht!$D177),"")))))</f>
        <v/>
      </c>
      <c r="H177" t="str">
        <f t="shared" si="5"/>
        <v/>
      </c>
    </row>
  </sheetData>
  <sheetProtection algorithmName="SHA-512" hashValue="kAeSfHgJtWZ1IMULSHXS/3Xv4gKy76/mCsdLRtwmVYXUFoW19w51mhSEnMAVAU6A+oHQQez7BmB0mxmHrm2J8A==" saltValue="Y0kbiuGeFQBK+/t/0xq8Ag==" spinCount="100000" sheet="1" selectLockedCells="1"/>
  <mergeCells count="4">
    <mergeCell ref="C2:D3"/>
    <mergeCell ref="G2:H3"/>
    <mergeCell ref="I2:J3"/>
    <mergeCell ref="A11:B11"/>
  </mergeCells>
  <pageMargins left="0.7" right="0.7" top="0.78740157499999996" bottom="0.78740157499999996" header="0.3" footer="0.3"/>
  <pageSetup paperSize="9" scale="72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Kollektenübersicht</vt:lpstr>
      <vt:lpstr>Bestandsermittlung Abrechnung</vt:lpstr>
      <vt:lpstr>Eingabe Zweckbestimmungen</vt:lpstr>
      <vt:lpstr>Nebenrechnung</vt:lpstr>
      <vt:lpstr>Anfangsbestände</vt:lpstr>
      <vt:lpstr>Kollektenbons</vt:lpstr>
      <vt:lpstr>Bestandsübersicht</vt:lpstr>
      <vt:lpstr>Bestandsübersicht!Druckbereich</vt:lpstr>
      <vt:lpstr>Kollektenübersicht!Druckbereich</vt:lpstr>
      <vt:lpstr>Kollektenbons!Drucktitel</vt:lpstr>
    </vt:vector>
  </TitlesOfParts>
  <Company>EKHN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Marisa</dc:creator>
  <cp:lastModifiedBy>Sauder, Philipp</cp:lastModifiedBy>
  <cp:lastPrinted>2023-10-12T04:35:16Z</cp:lastPrinted>
  <dcterms:created xsi:type="dcterms:W3CDTF">2023-08-15T12:21:04Z</dcterms:created>
  <dcterms:modified xsi:type="dcterms:W3CDTF">2023-10-12T09:39:18Z</dcterms:modified>
</cp:coreProperties>
</file>